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2"/>
  <workbookPr defaultThemeVersion="124226"/>
  <mc:AlternateContent xmlns:mc="http://schemas.openxmlformats.org/markup-compatibility/2006">
    <mc:Choice Requires="x15">
      <x15ac:absPath xmlns:x15ac="http://schemas.microsoft.com/office/spreadsheetml/2010/11/ac" url="/Users/davidsunderland/Desktop/2024 OGSBA  Data Aggregation/1  2024 05-29 Final Budget Templates for Submission/"/>
    </mc:Choice>
  </mc:AlternateContent>
  <xr:revisionPtr revIDLastSave="0" documentId="13_ncr:1_{603D413B-BC12-BD47-BEC1-744F20ED51C8}" xr6:coauthVersionLast="47" xr6:coauthVersionMax="47" xr10:uidLastSave="{00000000-0000-0000-0000-000000000000}"/>
  <bookViews>
    <workbookView xWindow="7000" yWindow="500" windowWidth="34540" windowHeight="25760" xr2:uid="{18AE6D92-4F31-B248-8FC3-A110A8F0B9F6}"/>
  </bookViews>
  <sheets>
    <sheet name="Page 1 Budget Summary TF" sheetId="3" r:id="rId1"/>
    <sheet name="Page 2 Buget Standards TF" sheetId="13" r:id="rId2"/>
  </sheets>
  <definedNames>
    <definedName name="_xlnm.Print_Titles" localSheetId="0">'Page 1 Budget Summary TF'!$1:$4</definedName>
    <definedName name="_xlnm.Print_Titles" localSheetId="1">'Page 2 Buget Standards TF'!$1:$4</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F322" i="13" l="1"/>
  <c r="I322" i="13"/>
  <c r="L322" i="13" s="1"/>
  <c r="W322" i="13" s="1"/>
  <c r="AF321" i="13"/>
  <c r="I321" i="13"/>
  <c r="L321" i="13" s="1"/>
  <c r="W321" i="13" s="1"/>
  <c r="AF320" i="13"/>
  <c r="I320" i="13"/>
  <c r="L320" i="13" s="1"/>
  <c r="W320" i="13" s="1"/>
  <c r="AF319" i="13"/>
  <c r="I319" i="13"/>
  <c r="M319" i="13" s="1"/>
  <c r="W319" i="13" s="1"/>
  <c r="AF318" i="13"/>
  <c r="I318" i="13"/>
  <c r="L318" i="13" s="1"/>
  <c r="W318" i="13" s="1"/>
  <c r="AF317" i="13"/>
  <c r="I317" i="13"/>
  <c r="M317" i="13" s="1"/>
  <c r="W317" i="13" s="1"/>
  <c r="AH317" i="13" s="1"/>
  <c r="AF316" i="13"/>
  <c r="L316" i="13"/>
  <c r="W316" i="13" s="1"/>
  <c r="I316" i="13"/>
  <c r="AF315" i="13"/>
  <c r="I315" i="13"/>
  <c r="M315" i="13" s="1"/>
  <c r="W315" i="13" s="1"/>
  <c r="AF314" i="13"/>
  <c r="I314" i="13"/>
  <c r="L314" i="13" s="1"/>
  <c r="W314" i="13" s="1"/>
  <c r="AF313" i="13"/>
  <c r="AH313" i="13" s="1"/>
  <c r="I313" i="13"/>
  <c r="M313" i="13" s="1"/>
  <c r="W313" i="13" s="1"/>
  <c r="AF312" i="13"/>
  <c r="I312" i="13"/>
  <c r="L312" i="13" s="1"/>
  <c r="W312" i="13" s="1"/>
  <c r="AF311" i="13"/>
  <c r="I311" i="13"/>
  <c r="M311" i="13" s="1"/>
  <c r="W311" i="13" s="1"/>
  <c r="AH311" i="13" s="1"/>
  <c r="AF310" i="13"/>
  <c r="K310" i="13"/>
  <c r="W310" i="13" s="1"/>
  <c r="I310" i="13"/>
  <c r="AF309" i="13"/>
  <c r="I309" i="13"/>
  <c r="M309" i="13" s="1"/>
  <c r="W309" i="13" s="1"/>
  <c r="AH309" i="13" s="1"/>
  <c r="AF308" i="13"/>
  <c r="I308" i="13"/>
  <c r="K308" i="13" s="1"/>
  <c r="W308" i="13" s="1"/>
  <c r="AH308" i="13" s="1"/>
  <c r="AF307" i="13"/>
  <c r="K307" i="13"/>
  <c r="W307" i="13" s="1"/>
  <c r="I307" i="13"/>
  <c r="AF306" i="13"/>
  <c r="I306" i="13"/>
  <c r="M306" i="13" s="1"/>
  <c r="W306" i="13" s="1"/>
  <c r="AF305" i="13"/>
  <c r="I305" i="13"/>
  <c r="L305" i="13" s="1"/>
  <c r="W305" i="13" s="1"/>
  <c r="AF304" i="13"/>
  <c r="I304" i="13"/>
  <c r="L304" i="13" s="1"/>
  <c r="W304" i="13" s="1"/>
  <c r="AF303" i="13"/>
  <c r="I303" i="13"/>
  <c r="L303" i="13" s="1"/>
  <c r="W303" i="13" s="1"/>
  <c r="AF302" i="13"/>
  <c r="I302" i="13"/>
  <c r="L302" i="13" s="1"/>
  <c r="W302" i="13" s="1"/>
  <c r="AF301" i="13"/>
  <c r="I301" i="13"/>
  <c r="M301" i="13" s="1"/>
  <c r="W301" i="13" s="1"/>
  <c r="AH301" i="13" s="1"/>
  <c r="AF300" i="13"/>
  <c r="L300" i="13"/>
  <c r="W300" i="13" s="1"/>
  <c r="I300" i="13"/>
  <c r="AF299" i="13"/>
  <c r="I299" i="13"/>
  <c r="M299" i="13" s="1"/>
  <c r="W299" i="13" s="1"/>
  <c r="AF298" i="13"/>
  <c r="I298" i="13"/>
  <c r="K298" i="13" s="1"/>
  <c r="W298" i="13" s="1"/>
  <c r="AF297" i="13"/>
  <c r="AH297" i="13" s="1"/>
  <c r="I297" i="13"/>
  <c r="M297" i="13" s="1"/>
  <c r="W297" i="13" s="1"/>
  <c r="AF296" i="13"/>
  <c r="I296" i="13"/>
  <c r="L296" i="13" s="1"/>
  <c r="W296" i="13" s="1"/>
  <c r="AF295" i="13"/>
  <c r="I295" i="13"/>
  <c r="M295" i="13" s="1"/>
  <c r="W295" i="13" s="1"/>
  <c r="AH295" i="13" s="1"/>
  <c r="AF294" i="13"/>
  <c r="L294" i="13"/>
  <c r="W294" i="13" s="1"/>
  <c r="I294" i="13"/>
  <c r="AF293" i="13"/>
  <c r="I293" i="13"/>
  <c r="L293" i="13" s="1"/>
  <c r="W293" i="13" s="1"/>
  <c r="AH293" i="13" s="1"/>
  <c r="AH300" i="13" l="1"/>
  <c r="AH303" i="13"/>
  <c r="AH316" i="13"/>
  <c r="AH319" i="13"/>
  <c r="AH310" i="13"/>
  <c r="AH294" i="13"/>
  <c r="AH302" i="13"/>
  <c r="AH318" i="13"/>
  <c r="AH320" i="13"/>
  <c r="AH305" i="13"/>
  <c r="AH321" i="13"/>
  <c r="AH298" i="13"/>
  <c r="AH314" i="13"/>
  <c r="AH315" i="13"/>
  <c r="AH307" i="13"/>
  <c r="AH304" i="13"/>
  <c r="AH299" i="13"/>
  <c r="AH296" i="13"/>
  <c r="AH306" i="13"/>
  <c r="AH312" i="13"/>
  <c r="AH322" i="13"/>
  <c r="AF259" i="13"/>
  <c r="I259" i="13"/>
  <c r="L259" i="13" s="1"/>
  <c r="W259" i="13" s="1"/>
  <c r="AF258" i="13"/>
  <c r="I258" i="13"/>
  <c r="L258" i="13" s="1"/>
  <c r="W258" i="13" s="1"/>
  <c r="AF257" i="13"/>
  <c r="I257" i="13"/>
  <c r="L257" i="13" s="1"/>
  <c r="W257" i="13" s="1"/>
  <c r="AF256" i="13"/>
  <c r="I256" i="13"/>
  <c r="M256" i="13" s="1"/>
  <c r="W256" i="13" s="1"/>
  <c r="AF255" i="13"/>
  <c r="I255" i="13"/>
  <c r="L255" i="13" s="1"/>
  <c r="W255" i="13" s="1"/>
  <c r="AF254" i="13"/>
  <c r="I254" i="13"/>
  <c r="M254" i="13" s="1"/>
  <c r="W254" i="13" s="1"/>
  <c r="AF253" i="13"/>
  <c r="I253" i="13"/>
  <c r="L253" i="13" s="1"/>
  <c r="W253" i="13" s="1"/>
  <c r="AF252" i="13"/>
  <c r="I252" i="13"/>
  <c r="M252" i="13" s="1"/>
  <c r="W252" i="13" s="1"/>
  <c r="AF251" i="13"/>
  <c r="I251" i="13"/>
  <c r="L251" i="13" s="1"/>
  <c r="W251" i="13" s="1"/>
  <c r="AF250" i="13"/>
  <c r="I250" i="13"/>
  <c r="M250" i="13" s="1"/>
  <c r="W250" i="13" s="1"/>
  <c r="AF249" i="13"/>
  <c r="I249" i="13"/>
  <c r="L249" i="13" s="1"/>
  <c r="W249" i="13" s="1"/>
  <c r="AF248" i="13"/>
  <c r="I248" i="13"/>
  <c r="M248" i="13" s="1"/>
  <c r="W248" i="13" s="1"/>
  <c r="AH248" i="13" s="1"/>
  <c r="AF247" i="13"/>
  <c r="I247" i="13"/>
  <c r="K247" i="13" s="1"/>
  <c r="W247" i="13" s="1"/>
  <c r="AF246" i="13"/>
  <c r="I246" i="13"/>
  <c r="M246" i="13" s="1"/>
  <c r="W246" i="13" s="1"/>
  <c r="AF245" i="13"/>
  <c r="I245" i="13"/>
  <c r="K245" i="13" s="1"/>
  <c r="W245" i="13" s="1"/>
  <c r="AF244" i="13"/>
  <c r="I244" i="13"/>
  <c r="K244" i="13" s="1"/>
  <c r="W244" i="13" s="1"/>
  <c r="AF243" i="13"/>
  <c r="I243" i="13"/>
  <c r="M243" i="13" s="1"/>
  <c r="W243" i="13" s="1"/>
  <c r="AF242" i="13"/>
  <c r="I242" i="13"/>
  <c r="L242" i="13" s="1"/>
  <c r="W242" i="13" s="1"/>
  <c r="AF241" i="13"/>
  <c r="I241" i="13"/>
  <c r="L241" i="13" s="1"/>
  <c r="W241" i="13" s="1"/>
  <c r="AF240" i="13"/>
  <c r="I240" i="13"/>
  <c r="L240" i="13" s="1"/>
  <c r="W240" i="13" s="1"/>
  <c r="AH240" i="13" s="1"/>
  <c r="AF239" i="13"/>
  <c r="I239" i="13"/>
  <c r="L239" i="13" s="1"/>
  <c r="W239" i="13" s="1"/>
  <c r="AF238" i="13"/>
  <c r="I238" i="13"/>
  <c r="M238" i="13" s="1"/>
  <c r="W238" i="13" s="1"/>
  <c r="AF237" i="13"/>
  <c r="I237" i="13"/>
  <c r="L237" i="13" s="1"/>
  <c r="W237" i="13" s="1"/>
  <c r="AF236" i="13"/>
  <c r="I236" i="13"/>
  <c r="M236" i="13" s="1"/>
  <c r="W236" i="13" s="1"/>
  <c r="AF235" i="13"/>
  <c r="I235" i="13"/>
  <c r="K235" i="13" s="1"/>
  <c r="W235" i="13" s="1"/>
  <c r="AF234" i="13"/>
  <c r="I234" i="13"/>
  <c r="M234" i="13" s="1"/>
  <c r="W234" i="13" s="1"/>
  <c r="AF233" i="13"/>
  <c r="I233" i="13"/>
  <c r="L233" i="13" s="1"/>
  <c r="W233" i="13" s="1"/>
  <c r="AF232" i="13"/>
  <c r="I232" i="13"/>
  <c r="M232" i="13" s="1"/>
  <c r="W232" i="13" s="1"/>
  <c r="AH232" i="13" s="1"/>
  <c r="AF231" i="13"/>
  <c r="I231" i="13"/>
  <c r="L231" i="13" s="1"/>
  <c r="W231" i="13" s="1"/>
  <c r="AF230" i="13"/>
  <c r="I230" i="13"/>
  <c r="L230" i="13" s="1"/>
  <c r="W230" i="13" s="1"/>
  <c r="AF196" i="13"/>
  <c r="I196" i="13"/>
  <c r="L196" i="13" s="1"/>
  <c r="W196" i="13" s="1"/>
  <c r="AF195" i="13"/>
  <c r="I195" i="13"/>
  <c r="L195" i="13" s="1"/>
  <c r="W195" i="13" s="1"/>
  <c r="AF194" i="13"/>
  <c r="I194" i="13"/>
  <c r="L194" i="13" s="1"/>
  <c r="W194" i="13" s="1"/>
  <c r="AF193" i="13"/>
  <c r="I193" i="13"/>
  <c r="M193" i="13" s="1"/>
  <c r="W193" i="13" s="1"/>
  <c r="AF192" i="13"/>
  <c r="I192" i="13"/>
  <c r="L192" i="13" s="1"/>
  <c r="W192" i="13" s="1"/>
  <c r="AF191" i="13"/>
  <c r="I191" i="13"/>
  <c r="M191" i="13" s="1"/>
  <c r="W191" i="13" s="1"/>
  <c r="AH191" i="13" s="1"/>
  <c r="AF190" i="13"/>
  <c r="I190" i="13"/>
  <c r="L190" i="13" s="1"/>
  <c r="W190" i="13" s="1"/>
  <c r="AF189" i="13"/>
  <c r="I189" i="13"/>
  <c r="M189" i="13" s="1"/>
  <c r="W189" i="13" s="1"/>
  <c r="AF188" i="13"/>
  <c r="I188" i="13"/>
  <c r="L188" i="13" s="1"/>
  <c r="W188" i="13" s="1"/>
  <c r="AF187" i="13"/>
  <c r="I187" i="13"/>
  <c r="M187" i="13" s="1"/>
  <c r="W187" i="13" s="1"/>
  <c r="AF186" i="13"/>
  <c r="I186" i="13"/>
  <c r="L186" i="13" s="1"/>
  <c r="W186" i="13" s="1"/>
  <c r="AF185" i="13"/>
  <c r="I185" i="13"/>
  <c r="M185" i="13" s="1"/>
  <c r="W185" i="13" s="1"/>
  <c r="AF184" i="13"/>
  <c r="I184" i="13"/>
  <c r="K184" i="13" s="1"/>
  <c r="W184" i="13" s="1"/>
  <c r="AF183" i="13"/>
  <c r="I183" i="13"/>
  <c r="M183" i="13" s="1"/>
  <c r="W183" i="13" s="1"/>
  <c r="AH183" i="13" s="1"/>
  <c r="AF182" i="13"/>
  <c r="I182" i="13"/>
  <c r="K182" i="13" s="1"/>
  <c r="W182" i="13" s="1"/>
  <c r="AF181" i="13"/>
  <c r="I181" i="13"/>
  <c r="K181" i="13" s="1"/>
  <c r="W181" i="13" s="1"/>
  <c r="AF180" i="13"/>
  <c r="I180" i="13"/>
  <c r="M180" i="13" s="1"/>
  <c r="W180" i="13" s="1"/>
  <c r="AF179" i="13"/>
  <c r="I179" i="13"/>
  <c r="L179" i="13" s="1"/>
  <c r="W179" i="13" s="1"/>
  <c r="AF178" i="13"/>
  <c r="I178" i="13"/>
  <c r="L178" i="13" s="1"/>
  <c r="W178" i="13" s="1"/>
  <c r="AF177" i="13"/>
  <c r="I177" i="13"/>
  <c r="L177" i="13" s="1"/>
  <c r="W177" i="13" s="1"/>
  <c r="AF176" i="13"/>
  <c r="I176" i="13"/>
  <c r="L176" i="13" s="1"/>
  <c r="W176" i="13" s="1"/>
  <c r="AF175" i="13"/>
  <c r="I175" i="13"/>
  <c r="M175" i="13" s="1"/>
  <c r="W175" i="13" s="1"/>
  <c r="AF174" i="13"/>
  <c r="I174" i="13"/>
  <c r="L174" i="13" s="1"/>
  <c r="W174" i="13" s="1"/>
  <c r="AF173" i="13"/>
  <c r="I173" i="13"/>
  <c r="M173" i="13" s="1"/>
  <c r="W173" i="13" s="1"/>
  <c r="AF172" i="13"/>
  <c r="I172" i="13"/>
  <c r="K172" i="13" s="1"/>
  <c r="W172" i="13" s="1"/>
  <c r="AF171" i="13"/>
  <c r="I171" i="13"/>
  <c r="M171" i="13" s="1"/>
  <c r="W171" i="13" s="1"/>
  <c r="AF170" i="13"/>
  <c r="I170" i="13"/>
  <c r="L170" i="13" s="1"/>
  <c r="W170" i="13" s="1"/>
  <c r="AF169" i="13"/>
  <c r="I169" i="13"/>
  <c r="M169" i="13" s="1"/>
  <c r="W169" i="13" s="1"/>
  <c r="AF168" i="13"/>
  <c r="I168" i="13"/>
  <c r="L168" i="13" s="1"/>
  <c r="W168" i="13" s="1"/>
  <c r="AF167" i="13"/>
  <c r="I167" i="13"/>
  <c r="L167" i="13" s="1"/>
  <c r="W167" i="13" s="1"/>
  <c r="AF133" i="13"/>
  <c r="I133" i="13"/>
  <c r="L133" i="13" s="1"/>
  <c r="W133" i="13" s="1"/>
  <c r="AF132" i="13"/>
  <c r="I132" i="13"/>
  <c r="L132" i="13" s="1"/>
  <c r="W132" i="13" s="1"/>
  <c r="AF131" i="13"/>
  <c r="I131" i="13"/>
  <c r="L131" i="13" s="1"/>
  <c r="W131" i="13" s="1"/>
  <c r="AF130" i="13"/>
  <c r="I130" i="13"/>
  <c r="M130" i="13" s="1"/>
  <c r="W130" i="13" s="1"/>
  <c r="AF129" i="13"/>
  <c r="I129" i="13"/>
  <c r="L129" i="13" s="1"/>
  <c r="W129" i="13" s="1"/>
  <c r="AF128" i="13"/>
  <c r="I128" i="13"/>
  <c r="M128" i="13" s="1"/>
  <c r="W128" i="13" s="1"/>
  <c r="AF127" i="13"/>
  <c r="I127" i="13"/>
  <c r="L127" i="13" s="1"/>
  <c r="W127" i="13" s="1"/>
  <c r="AF126" i="13"/>
  <c r="I126" i="13"/>
  <c r="M126" i="13" s="1"/>
  <c r="W126" i="13" s="1"/>
  <c r="AF125" i="13"/>
  <c r="I125" i="13"/>
  <c r="L125" i="13" s="1"/>
  <c r="W125" i="13" s="1"/>
  <c r="AF124" i="13"/>
  <c r="I124" i="13"/>
  <c r="M124" i="13" s="1"/>
  <c r="W124" i="13" s="1"/>
  <c r="AF123" i="13"/>
  <c r="I123" i="13"/>
  <c r="L123" i="13" s="1"/>
  <c r="W123" i="13" s="1"/>
  <c r="AF122" i="13"/>
  <c r="I122" i="13"/>
  <c r="M122" i="13" s="1"/>
  <c r="W122" i="13" s="1"/>
  <c r="AF121" i="13"/>
  <c r="I121" i="13"/>
  <c r="K121" i="13" s="1"/>
  <c r="W121" i="13" s="1"/>
  <c r="AF120" i="13"/>
  <c r="I120" i="13"/>
  <c r="M120" i="13" s="1"/>
  <c r="W120" i="13" s="1"/>
  <c r="AF119" i="13"/>
  <c r="I119" i="13"/>
  <c r="K119" i="13" s="1"/>
  <c r="W119" i="13" s="1"/>
  <c r="AF118" i="13"/>
  <c r="I118" i="13"/>
  <c r="K118" i="13" s="1"/>
  <c r="W118" i="13" s="1"/>
  <c r="AF117" i="13"/>
  <c r="I117" i="13"/>
  <c r="M117" i="13" s="1"/>
  <c r="W117" i="13" s="1"/>
  <c r="AF116" i="13"/>
  <c r="I116" i="13"/>
  <c r="L116" i="13" s="1"/>
  <c r="W116" i="13" s="1"/>
  <c r="AF115" i="13"/>
  <c r="I115" i="13"/>
  <c r="L115" i="13" s="1"/>
  <c r="W115" i="13" s="1"/>
  <c r="AF114" i="13"/>
  <c r="I114" i="13"/>
  <c r="L114" i="13" s="1"/>
  <c r="W114" i="13" s="1"/>
  <c r="AF113" i="13"/>
  <c r="I113" i="13"/>
  <c r="L113" i="13" s="1"/>
  <c r="W113" i="13" s="1"/>
  <c r="AF112" i="13"/>
  <c r="I112" i="13"/>
  <c r="M112" i="13" s="1"/>
  <c r="W112" i="13" s="1"/>
  <c r="AF111" i="13"/>
  <c r="I111" i="13"/>
  <c r="L111" i="13" s="1"/>
  <c r="W111" i="13" s="1"/>
  <c r="AF110" i="13"/>
  <c r="I110" i="13"/>
  <c r="M110" i="13" s="1"/>
  <c r="W110" i="13" s="1"/>
  <c r="AF109" i="13"/>
  <c r="I109" i="13"/>
  <c r="K109" i="13" s="1"/>
  <c r="W109" i="13" s="1"/>
  <c r="AF108" i="13"/>
  <c r="I108" i="13"/>
  <c r="M108" i="13" s="1"/>
  <c r="W108" i="13" s="1"/>
  <c r="AF107" i="13"/>
  <c r="I107" i="13"/>
  <c r="L107" i="13" s="1"/>
  <c r="W107" i="13" s="1"/>
  <c r="AF106" i="13"/>
  <c r="I106" i="13"/>
  <c r="M106" i="13" s="1"/>
  <c r="W106" i="13" s="1"/>
  <c r="AF105" i="13"/>
  <c r="I105" i="13"/>
  <c r="L105" i="13" s="1"/>
  <c r="W105" i="13" s="1"/>
  <c r="AF104" i="13"/>
  <c r="I104" i="13"/>
  <c r="L104" i="13" s="1"/>
  <c r="W104" i="13" s="1"/>
  <c r="AH230" i="13" l="1"/>
  <c r="AH234" i="13"/>
  <c r="AH238" i="13"/>
  <c r="AH242" i="13"/>
  <c r="AH250" i="13"/>
  <c r="AH175" i="13"/>
  <c r="AH236" i="13"/>
  <c r="AH182" i="13"/>
  <c r="AH254" i="13"/>
  <c r="AH258" i="13"/>
  <c r="AH124" i="13"/>
  <c r="AH169" i="13"/>
  <c r="AH239" i="13"/>
  <c r="AH249" i="13"/>
  <c r="AH187" i="13"/>
  <c r="AH246" i="13"/>
  <c r="AH256" i="13"/>
  <c r="AH253" i="13"/>
  <c r="AH237" i="13"/>
  <c r="AH244" i="13"/>
  <c r="AH247" i="13"/>
  <c r="AH257" i="13"/>
  <c r="AH241" i="13"/>
  <c r="AH235" i="13"/>
  <c r="AH245" i="13"/>
  <c r="AH252" i="13"/>
  <c r="AH255" i="13"/>
  <c r="AH243" i="13"/>
  <c r="AH233" i="13"/>
  <c r="AH251" i="13"/>
  <c r="AH231" i="13"/>
  <c r="AH259" i="13"/>
  <c r="AH130" i="13"/>
  <c r="AH167" i="13"/>
  <c r="AH185" i="13"/>
  <c r="AH171" i="13"/>
  <c r="AH174" i="13"/>
  <c r="AH177" i="13"/>
  <c r="AH190" i="13"/>
  <c r="AH193" i="13"/>
  <c r="AH114" i="13"/>
  <c r="AH184" i="13"/>
  <c r="AH173" i="13"/>
  <c r="AH168" i="13"/>
  <c r="AH176" i="13"/>
  <c r="AH192" i="13"/>
  <c r="AH179" i="13"/>
  <c r="AH195" i="13"/>
  <c r="AH194" i="13"/>
  <c r="AH189" i="13"/>
  <c r="AH181" i="13"/>
  <c r="AH172" i="13"/>
  <c r="AH178" i="13"/>
  <c r="AH188" i="13"/>
  <c r="AH170" i="13"/>
  <c r="AH180" i="13"/>
  <c r="AH186" i="13"/>
  <c r="AH196" i="13"/>
  <c r="AH117" i="13"/>
  <c r="AH133" i="13"/>
  <c r="AH106" i="13"/>
  <c r="AH128" i="13"/>
  <c r="AH108" i="13"/>
  <c r="AH116" i="13"/>
  <c r="AH132" i="13"/>
  <c r="AH131" i="13"/>
  <c r="AH125" i="13"/>
  <c r="AH109" i="13"/>
  <c r="AH122" i="13"/>
  <c r="AH113" i="13"/>
  <c r="AH119" i="13"/>
  <c r="AH120" i="13"/>
  <c r="AH123" i="13"/>
  <c r="AH129" i="13"/>
  <c r="AH104" i="13"/>
  <c r="AH107" i="13"/>
  <c r="AH110" i="13"/>
  <c r="AH105" i="13"/>
  <c r="AH111" i="13"/>
  <c r="AH126" i="13"/>
  <c r="AH112" i="13"/>
  <c r="AH115" i="13"/>
  <c r="AH121" i="13"/>
  <c r="AH127" i="13"/>
  <c r="AH118" i="13"/>
  <c r="AF70" i="13" l="1"/>
  <c r="I70" i="13"/>
  <c r="L70" i="13" s="1"/>
  <c r="W70" i="13" s="1"/>
  <c r="AH70" i="13" l="1"/>
  <c r="AF36" i="13"/>
  <c r="I36" i="13"/>
  <c r="L36" i="13" s="1"/>
  <c r="W36" i="13" s="1"/>
  <c r="AF35" i="13"/>
  <c r="I35" i="13"/>
  <c r="L35" i="13" s="1"/>
  <c r="W35" i="13" s="1"/>
  <c r="AF32" i="13"/>
  <c r="I32" i="13"/>
  <c r="L32" i="13" s="1"/>
  <c r="W32" i="13" s="1"/>
  <c r="AF28" i="13"/>
  <c r="I28" i="13"/>
  <c r="L28" i="13" s="1"/>
  <c r="W28" i="13" s="1"/>
  <c r="AF23" i="13"/>
  <c r="I23" i="13"/>
  <c r="L23" i="13" s="1"/>
  <c r="W23" i="13" s="1"/>
  <c r="AH35" i="13" l="1"/>
  <c r="AH36" i="13"/>
  <c r="AH32" i="13"/>
  <c r="AH28" i="13"/>
  <c r="AH23" i="13"/>
  <c r="AF229" i="13"/>
  <c r="I229" i="13"/>
  <c r="M229" i="13" s="1"/>
  <c r="W229" i="13" s="1"/>
  <c r="AF228" i="13"/>
  <c r="I228" i="13"/>
  <c r="U228" i="13" s="1"/>
  <c r="W228" i="13" s="1"/>
  <c r="G346" i="13"/>
  <c r="G283" i="13"/>
  <c r="G220" i="13"/>
  <c r="G157" i="13"/>
  <c r="G94" i="13"/>
  <c r="AH229" i="13" l="1"/>
  <c r="AH228" i="13"/>
  <c r="AF62" i="13"/>
  <c r="I62" i="13"/>
  <c r="L62" i="13" s="1"/>
  <c r="W62" i="13" s="1"/>
  <c r="AF61" i="13"/>
  <c r="I61" i="13"/>
  <c r="M61" i="13" s="1"/>
  <c r="W61" i="13" s="1"/>
  <c r="AH61" i="13" l="1"/>
  <c r="AH62" i="13"/>
  <c r="AF59" i="13" l="1"/>
  <c r="I59" i="13"/>
  <c r="M59" i="13" l="1"/>
  <c r="W59" i="13" s="1"/>
  <c r="AH59" i="13" s="1"/>
  <c r="AF11" i="13" l="1"/>
  <c r="I11" i="13"/>
  <c r="K11" i="13" s="1"/>
  <c r="W11" i="13" s="1"/>
  <c r="AH11" i="13" l="1"/>
  <c r="W347" i="13" l="1"/>
  <c r="I347" i="13"/>
  <c r="AD347" i="13" s="1"/>
  <c r="AF347" i="13" s="1"/>
  <c r="W284" i="13"/>
  <c r="I284" i="13"/>
  <c r="AD284" i="13" s="1"/>
  <c r="AF284" i="13" s="1"/>
  <c r="W221" i="13"/>
  <c r="I221" i="13"/>
  <c r="AD221" i="13" s="1"/>
  <c r="AF221" i="13" s="1"/>
  <c r="W158" i="13"/>
  <c r="I158" i="13"/>
  <c r="AD158" i="13" s="1"/>
  <c r="AF158" i="13" s="1"/>
  <c r="W95" i="13"/>
  <c r="I95" i="13"/>
  <c r="AD95" i="13" s="1"/>
  <c r="AF95" i="13" s="1"/>
  <c r="AH347" i="13" l="1"/>
  <c r="AH284" i="13"/>
  <c r="AH221" i="13"/>
  <c r="AH158" i="13"/>
  <c r="AH95" i="13"/>
  <c r="K7" i="3" l="1"/>
  <c r="K6" i="3"/>
  <c r="AF10" i="13" l="1"/>
  <c r="I10" i="13"/>
  <c r="M10" i="13" l="1"/>
  <c r="W10" i="13" s="1"/>
  <c r="AH10" i="13" s="1"/>
  <c r="K9" i="3"/>
  <c r="G262" i="13"/>
  <c r="I262" i="13" s="1"/>
  <c r="T262" i="13" s="1"/>
  <c r="G325" i="13"/>
  <c r="I325" i="13" s="1"/>
  <c r="T325" i="13" s="1"/>
  <c r="R349" i="13"/>
  <c r="I20" i="3" s="1"/>
  <c r="Q349" i="13"/>
  <c r="I19" i="3" s="1"/>
  <c r="P349" i="13"/>
  <c r="I18" i="3" s="1"/>
  <c r="J349" i="13"/>
  <c r="I12" i="3" s="1"/>
  <c r="W348" i="13"/>
  <c r="W346" i="13"/>
  <c r="W345" i="13"/>
  <c r="I345" i="13"/>
  <c r="AD345" i="13" s="1"/>
  <c r="AD349" i="13" s="1"/>
  <c r="I32" i="3" s="1"/>
  <c r="W344" i="13"/>
  <c r="I344" i="13"/>
  <c r="AB344" i="13" s="1"/>
  <c r="AF344" i="13" s="1"/>
  <c r="W343" i="13"/>
  <c r="I343" i="13"/>
  <c r="AA343" i="13" s="1"/>
  <c r="W342" i="13"/>
  <c r="I342" i="13"/>
  <c r="Z342" i="13" s="1"/>
  <c r="W341" i="13"/>
  <c r="I341" i="13"/>
  <c r="Y341" i="13" s="1"/>
  <c r="AF340" i="13"/>
  <c r="I340" i="13"/>
  <c r="O340" i="13" s="1"/>
  <c r="AF339" i="13"/>
  <c r="I339" i="13"/>
  <c r="N339" i="13" s="1"/>
  <c r="AF338" i="13"/>
  <c r="W337" i="13"/>
  <c r="I337" i="13"/>
  <c r="AB337" i="13" s="1"/>
  <c r="AF337" i="13" s="1"/>
  <c r="W336" i="13"/>
  <c r="I336" i="13"/>
  <c r="AB336" i="13" s="1"/>
  <c r="AF336" i="13" s="1"/>
  <c r="W335" i="13"/>
  <c r="I335" i="13"/>
  <c r="AB335" i="13" s="1"/>
  <c r="AF335" i="13" s="1"/>
  <c r="AF334" i="13"/>
  <c r="I334" i="13"/>
  <c r="U334" i="13" s="1"/>
  <c r="W334" i="13" s="1"/>
  <c r="W333" i="13"/>
  <c r="I333" i="13"/>
  <c r="AB333" i="13" s="1"/>
  <c r="AF333" i="13" s="1"/>
  <c r="W332" i="13"/>
  <c r="I332" i="13"/>
  <c r="AB332" i="13" s="1"/>
  <c r="AF332" i="13" s="1"/>
  <c r="W331" i="13"/>
  <c r="I331" i="13"/>
  <c r="AB331" i="13" s="1"/>
  <c r="AF331" i="13" s="1"/>
  <c r="W330" i="13"/>
  <c r="I330" i="13"/>
  <c r="AB330" i="13" s="1"/>
  <c r="AF329" i="13"/>
  <c r="I329" i="13"/>
  <c r="U329" i="13" s="1"/>
  <c r="AF328" i="13"/>
  <c r="I328" i="13"/>
  <c r="M328" i="13" s="1"/>
  <c r="W328" i="13" s="1"/>
  <c r="AF327" i="13"/>
  <c r="I327" i="13"/>
  <c r="M327" i="13" s="1"/>
  <c r="W327" i="13" s="1"/>
  <c r="AF326" i="13"/>
  <c r="I326" i="13"/>
  <c r="T326" i="13" s="1"/>
  <c r="W326" i="13" s="1"/>
  <c r="AF325" i="13"/>
  <c r="AF324" i="13"/>
  <c r="I324" i="13"/>
  <c r="S324" i="13" s="1"/>
  <c r="W324" i="13" s="1"/>
  <c r="AF323" i="13"/>
  <c r="I323" i="13"/>
  <c r="S323" i="13" s="1"/>
  <c r="W323" i="13" s="1"/>
  <c r="AF292" i="13"/>
  <c r="I292" i="13"/>
  <c r="M292" i="13" s="1"/>
  <c r="W292" i="13" s="1"/>
  <c r="R286" i="13"/>
  <c r="H20" i="3" s="1"/>
  <c r="Q286" i="13"/>
  <c r="H19" i="3" s="1"/>
  <c r="P286" i="13"/>
  <c r="H18" i="3" s="1"/>
  <c r="J286" i="13"/>
  <c r="H12" i="3" s="1"/>
  <c r="W285" i="13"/>
  <c r="W283" i="13"/>
  <c r="W282" i="13"/>
  <c r="I282" i="13"/>
  <c r="AD282" i="13" s="1"/>
  <c r="AD286" i="13" s="1"/>
  <c r="H32" i="3" s="1"/>
  <c r="W281" i="13"/>
  <c r="I281" i="13"/>
  <c r="AB281" i="13" s="1"/>
  <c r="AF281" i="13" s="1"/>
  <c r="W280" i="13"/>
  <c r="I280" i="13"/>
  <c r="AA280" i="13" s="1"/>
  <c r="W279" i="13"/>
  <c r="I279" i="13"/>
  <c r="Z279" i="13" s="1"/>
  <c r="W278" i="13"/>
  <c r="I278" i="13"/>
  <c r="Y278" i="13" s="1"/>
  <c r="Y286" i="13" s="1"/>
  <c r="H27" i="3" s="1"/>
  <c r="AF277" i="13"/>
  <c r="I277" i="13"/>
  <c r="O277" i="13" s="1"/>
  <c r="AF276" i="13"/>
  <c r="I276" i="13"/>
  <c r="N276" i="13" s="1"/>
  <c r="AF275" i="13"/>
  <c r="W274" i="13"/>
  <c r="I274" i="13"/>
  <c r="AB274" i="13" s="1"/>
  <c r="AF274" i="13" s="1"/>
  <c r="W273" i="13"/>
  <c r="I273" i="13"/>
  <c r="AB273" i="13" s="1"/>
  <c r="AF273" i="13" s="1"/>
  <c r="W272" i="13"/>
  <c r="I272" i="13"/>
  <c r="AB272" i="13" s="1"/>
  <c r="AF272" i="13" s="1"/>
  <c r="AF271" i="13"/>
  <c r="I271" i="13"/>
  <c r="U271" i="13" s="1"/>
  <c r="W271" i="13" s="1"/>
  <c r="W270" i="13"/>
  <c r="I270" i="13"/>
  <c r="AB270" i="13" s="1"/>
  <c r="AF270" i="13" s="1"/>
  <c r="W269" i="13"/>
  <c r="I269" i="13"/>
  <c r="AB269" i="13" s="1"/>
  <c r="AF269" i="13" s="1"/>
  <c r="W268" i="13"/>
  <c r="I268" i="13"/>
  <c r="AB268" i="13" s="1"/>
  <c r="AF268" i="13" s="1"/>
  <c r="W267" i="13"/>
  <c r="I267" i="13"/>
  <c r="AB267" i="13" s="1"/>
  <c r="AF266" i="13"/>
  <c r="I266" i="13"/>
  <c r="U266" i="13" s="1"/>
  <c r="AF265" i="13"/>
  <c r="I265" i="13"/>
  <c r="M265" i="13" s="1"/>
  <c r="W265" i="13" s="1"/>
  <c r="AF264" i="13"/>
  <c r="I264" i="13"/>
  <c r="M264" i="13" s="1"/>
  <c r="W264" i="13" s="1"/>
  <c r="AF263" i="13"/>
  <c r="I263" i="13"/>
  <c r="T263" i="13" s="1"/>
  <c r="W263" i="13" s="1"/>
  <c r="AF262" i="13"/>
  <c r="AF261" i="13"/>
  <c r="I261" i="13"/>
  <c r="S261" i="13" s="1"/>
  <c r="W261" i="13" s="1"/>
  <c r="AF260" i="13"/>
  <c r="I260" i="13"/>
  <c r="S260" i="13" s="1"/>
  <c r="I8" i="3"/>
  <c r="I10" i="3" s="1"/>
  <c r="H348" i="13" s="1"/>
  <c r="I348" i="13" s="1"/>
  <c r="AE348" i="13" s="1"/>
  <c r="H8" i="3"/>
  <c r="H10" i="3" s="1"/>
  <c r="H285" i="13" s="1"/>
  <c r="I285" i="13" s="1"/>
  <c r="AE285" i="13" s="1"/>
  <c r="AH281" i="13" l="1"/>
  <c r="AH327" i="13"/>
  <c r="AH337" i="13"/>
  <c r="AH333" i="13"/>
  <c r="AH263" i="13"/>
  <c r="AH271" i="13"/>
  <c r="AH332" i="13"/>
  <c r="AH344" i="13"/>
  <c r="AH264" i="13"/>
  <c r="AH268" i="13"/>
  <c r="AH272" i="13"/>
  <c r="AH331" i="13"/>
  <c r="AH265" i="13"/>
  <c r="AH270" i="13"/>
  <c r="AH274" i="13"/>
  <c r="AH336" i="13"/>
  <c r="AB286" i="13"/>
  <c r="H30" i="3" s="1"/>
  <c r="AF267" i="13"/>
  <c r="AH267" i="13" s="1"/>
  <c r="S286" i="13"/>
  <c r="H21" i="3" s="1"/>
  <c r="W260" i="13"/>
  <c r="AH260" i="13" s="1"/>
  <c r="M286" i="13"/>
  <c r="H15" i="3" s="1"/>
  <c r="O349" i="13"/>
  <c r="I17" i="3" s="1"/>
  <c r="W340" i="13"/>
  <c r="AH340" i="13" s="1"/>
  <c r="AH269" i="13"/>
  <c r="AH273" i="13"/>
  <c r="AH335" i="13"/>
  <c r="AH261" i="13"/>
  <c r="AH326" i="13"/>
  <c r="AH328" i="13"/>
  <c r="AH323" i="13"/>
  <c r="AH324" i="13"/>
  <c r="AH334" i="13"/>
  <c r="N349" i="13"/>
  <c r="I16" i="3" s="1"/>
  <c r="W339" i="13"/>
  <c r="AH339" i="13" s="1"/>
  <c r="K349" i="13"/>
  <c r="I13" i="3" s="1"/>
  <c r="AA349" i="13"/>
  <c r="AF343" i="13"/>
  <c r="AH343" i="13" s="1"/>
  <c r="AF348" i="13"/>
  <c r="AH348" i="13" s="1"/>
  <c r="AE349" i="13"/>
  <c r="I33" i="3" s="1"/>
  <c r="S349" i="13"/>
  <c r="I21" i="3" s="1"/>
  <c r="AF330" i="13"/>
  <c r="AH330" i="13" s="1"/>
  <c r="AB349" i="13"/>
  <c r="I30" i="3" s="1"/>
  <c r="AF342" i="13"/>
  <c r="AH342" i="13" s="1"/>
  <c r="Z349" i="13"/>
  <c r="I28" i="3" s="1"/>
  <c r="AH292" i="13"/>
  <c r="U349" i="13"/>
  <c r="I23" i="3" s="1"/>
  <c r="W329" i="13"/>
  <c r="AH329" i="13" s="1"/>
  <c r="Y349" i="13"/>
  <c r="I27" i="3" s="1"/>
  <c r="AF341" i="13"/>
  <c r="AH341" i="13" s="1"/>
  <c r="W325" i="13"/>
  <c r="AH325" i="13" s="1"/>
  <c r="T349" i="13"/>
  <c r="I22" i="3" s="1"/>
  <c r="L349" i="13"/>
  <c r="I14" i="3" s="1"/>
  <c r="AF345" i="13"/>
  <c r="AH345" i="13" s="1"/>
  <c r="M349" i="13"/>
  <c r="I15" i="3" s="1"/>
  <c r="N286" i="13"/>
  <c r="H16" i="3" s="1"/>
  <c r="W276" i="13"/>
  <c r="AH276" i="13" s="1"/>
  <c r="AA286" i="13"/>
  <c r="H29" i="3" s="1"/>
  <c r="AF280" i="13"/>
  <c r="AH280" i="13" s="1"/>
  <c r="O286" i="13"/>
  <c r="H17" i="3" s="1"/>
  <c r="W277" i="13"/>
  <c r="AH277" i="13" s="1"/>
  <c r="AF285" i="13"/>
  <c r="AH285" i="13" s="1"/>
  <c r="AE286" i="13"/>
  <c r="H33" i="3" s="1"/>
  <c r="L286" i="13"/>
  <c r="H14" i="3" s="1"/>
  <c r="K286" i="13"/>
  <c r="H13" i="3" s="1"/>
  <c r="W262" i="13"/>
  <c r="AH262" i="13" s="1"/>
  <c r="T286" i="13"/>
  <c r="H22" i="3" s="1"/>
  <c r="U286" i="13"/>
  <c r="H23" i="3" s="1"/>
  <c r="W266" i="13"/>
  <c r="AH266" i="13" s="1"/>
  <c r="AF279" i="13"/>
  <c r="AH279" i="13" s="1"/>
  <c r="Z286" i="13"/>
  <c r="H28" i="3" s="1"/>
  <c r="AF282" i="13"/>
  <c r="AH282" i="13" s="1"/>
  <c r="AF278" i="13"/>
  <c r="AH278" i="13" s="1"/>
  <c r="AF22" i="13"/>
  <c r="I22" i="13"/>
  <c r="L22" i="13" s="1"/>
  <c r="W22" i="13" s="1"/>
  <c r="AF21" i="13"/>
  <c r="I21" i="13"/>
  <c r="L21" i="13" s="1"/>
  <c r="W21" i="13" s="1"/>
  <c r="AF20" i="13"/>
  <c r="I20" i="13"/>
  <c r="M20" i="13" s="1"/>
  <c r="W20" i="13" s="1"/>
  <c r="I29" i="3" l="1"/>
  <c r="AH20" i="13"/>
  <c r="AH21" i="13"/>
  <c r="AH22" i="13"/>
  <c r="I60" i="13"/>
  <c r="I31" i="13" l="1"/>
  <c r="AF30" i="13"/>
  <c r="I30" i="13"/>
  <c r="L30" i="13" s="1"/>
  <c r="W30" i="13" s="1"/>
  <c r="AF29" i="13"/>
  <c r="I29" i="13"/>
  <c r="M29" i="13" s="1"/>
  <c r="W29" i="13" s="1"/>
  <c r="AH29" i="13" l="1"/>
  <c r="AH30" i="13"/>
  <c r="AF19" i="13" l="1"/>
  <c r="I19" i="13"/>
  <c r="K19" i="13" s="1"/>
  <c r="W19" i="13" s="1"/>
  <c r="AF18" i="13"/>
  <c r="I18" i="13"/>
  <c r="M18" i="13" s="1"/>
  <c r="W18" i="13" s="1"/>
  <c r="AF17" i="13"/>
  <c r="I17" i="13"/>
  <c r="J17" i="13" s="1"/>
  <c r="W17" i="13" s="1"/>
  <c r="AF16" i="13"/>
  <c r="I16" i="13"/>
  <c r="M16" i="13" s="1"/>
  <c r="W16" i="13" s="1"/>
  <c r="AF15" i="13"/>
  <c r="I15" i="13"/>
  <c r="M15" i="13" s="1"/>
  <c r="W15" i="13" s="1"/>
  <c r="AH18" i="13" l="1"/>
  <c r="AH19" i="13"/>
  <c r="AH15" i="13"/>
  <c r="AH16" i="13"/>
  <c r="AH17" i="13"/>
  <c r="AF25" i="13" l="1"/>
  <c r="I25" i="13"/>
  <c r="M25" i="13" s="1"/>
  <c r="W25" i="13" s="1"/>
  <c r="I26" i="13"/>
  <c r="AH25" i="13" l="1"/>
  <c r="AF64" i="13" l="1"/>
  <c r="I64" i="13"/>
  <c r="L64" i="13" s="1"/>
  <c r="W64" i="13" s="1"/>
  <c r="AF63" i="13"/>
  <c r="I63" i="13"/>
  <c r="M63" i="13" s="1"/>
  <c r="W63" i="13" s="1"/>
  <c r="AH63" i="13" l="1"/>
  <c r="AH64" i="13"/>
  <c r="I103" i="13" l="1"/>
  <c r="M103" i="13" s="1"/>
  <c r="W103" i="13" s="1"/>
  <c r="AF103" i="13"/>
  <c r="I5" i="13"/>
  <c r="U5" i="13" s="1"/>
  <c r="W5" i="13" s="1"/>
  <c r="AF5" i="13"/>
  <c r="I6" i="13"/>
  <c r="M6" i="13" s="1"/>
  <c r="W6" i="13" s="1"/>
  <c r="AF6" i="13"/>
  <c r="AH103" i="13" l="1"/>
  <c r="AH6" i="13"/>
  <c r="AH5" i="13"/>
  <c r="AF203" i="13" l="1"/>
  <c r="I203" i="13"/>
  <c r="U203" i="13" s="1"/>
  <c r="W203" i="13" s="1"/>
  <c r="AF140" i="13"/>
  <c r="I140" i="13"/>
  <c r="U140" i="13" s="1"/>
  <c r="W140" i="13" s="1"/>
  <c r="I141" i="13"/>
  <c r="AB141" i="13" s="1"/>
  <c r="AF141" i="13" s="1"/>
  <c r="W141" i="13"/>
  <c r="AF77" i="13"/>
  <c r="I77" i="13"/>
  <c r="U77" i="13" s="1"/>
  <c r="W77" i="13" s="1"/>
  <c r="G199" i="13"/>
  <c r="I199" i="13" s="1"/>
  <c r="T199" i="13" s="1"/>
  <c r="J223" i="13"/>
  <c r="G12" i="3" s="1"/>
  <c r="P223" i="13"/>
  <c r="G18" i="3" s="1"/>
  <c r="Q223" i="13"/>
  <c r="G19" i="3" s="1"/>
  <c r="R223" i="13"/>
  <c r="G20" i="3" s="1"/>
  <c r="W218" i="13"/>
  <c r="I218" i="13"/>
  <c r="AB218" i="13" s="1"/>
  <c r="AF218" i="13" s="1"/>
  <c r="W217" i="13"/>
  <c r="I217" i="13"/>
  <c r="AA217" i="13" s="1"/>
  <c r="AF217" i="13" s="1"/>
  <c r="W216" i="13"/>
  <c r="I216" i="13"/>
  <c r="Z216" i="13" s="1"/>
  <c r="AF216" i="13" s="1"/>
  <c r="W215" i="13"/>
  <c r="I215" i="13"/>
  <c r="Y215" i="13" s="1"/>
  <c r="AF215" i="13" s="1"/>
  <c r="AF214" i="13"/>
  <c r="I214" i="13"/>
  <c r="O214" i="13" s="1"/>
  <c r="W214" i="13" s="1"/>
  <c r="AF213" i="13"/>
  <c r="I213" i="13"/>
  <c r="N213" i="13" s="1"/>
  <c r="W213" i="13" s="1"/>
  <c r="AF212" i="13"/>
  <c r="W211" i="13"/>
  <c r="I211" i="13"/>
  <c r="AB211" i="13" s="1"/>
  <c r="AF211" i="13" s="1"/>
  <c r="W210" i="13"/>
  <c r="I210" i="13"/>
  <c r="AB210" i="13" s="1"/>
  <c r="AF210" i="13" s="1"/>
  <c r="W209" i="13"/>
  <c r="I209" i="13"/>
  <c r="AB209" i="13" s="1"/>
  <c r="AF209" i="13" s="1"/>
  <c r="AF208" i="13"/>
  <c r="I208" i="13"/>
  <c r="U208" i="13" s="1"/>
  <c r="W208" i="13" s="1"/>
  <c r="W207" i="13"/>
  <c r="I207" i="13"/>
  <c r="AB207" i="13" s="1"/>
  <c r="AF207" i="13" s="1"/>
  <c r="W206" i="13"/>
  <c r="I206" i="13"/>
  <c r="AB206" i="13" s="1"/>
  <c r="AF206" i="13" s="1"/>
  <c r="W205" i="13"/>
  <c r="I205" i="13"/>
  <c r="AB205" i="13" s="1"/>
  <c r="AF205" i="13" s="1"/>
  <c r="W204" i="13"/>
  <c r="I204" i="13"/>
  <c r="AB204" i="13" s="1"/>
  <c r="AF204" i="13" s="1"/>
  <c r="AF202" i="13"/>
  <c r="I202" i="13"/>
  <c r="M202" i="13" s="1"/>
  <c r="W202" i="13" s="1"/>
  <c r="AF201" i="13"/>
  <c r="I201" i="13"/>
  <c r="M201" i="13" s="1"/>
  <c r="W201" i="13" s="1"/>
  <c r="AF200" i="13"/>
  <c r="I200" i="13"/>
  <c r="T200" i="13" s="1"/>
  <c r="W200" i="13" s="1"/>
  <c r="AF199" i="13"/>
  <c r="AF198" i="13"/>
  <c r="I198" i="13"/>
  <c r="S198" i="13" s="1"/>
  <c r="W198" i="13" s="1"/>
  <c r="AF197" i="13"/>
  <c r="I197" i="13"/>
  <c r="S197" i="13" s="1"/>
  <c r="W197" i="13" s="1"/>
  <c r="AF166" i="13"/>
  <c r="I166" i="13"/>
  <c r="M166" i="13" s="1"/>
  <c r="W220" i="13"/>
  <c r="W219" i="13"/>
  <c r="I219" i="13"/>
  <c r="AD219" i="13" s="1"/>
  <c r="AF219" i="13" s="1"/>
  <c r="G136" i="13"/>
  <c r="I136" i="13" s="1"/>
  <c r="T136" i="13" s="1"/>
  <c r="W136" i="13" s="1"/>
  <c r="W156" i="13"/>
  <c r="I156" i="13"/>
  <c r="AD156" i="13" s="1"/>
  <c r="AF156" i="13" s="1"/>
  <c r="W155" i="13"/>
  <c r="I155" i="13"/>
  <c r="AB155" i="13" s="1"/>
  <c r="AF155" i="13" s="1"/>
  <c r="W154" i="13"/>
  <c r="I154" i="13"/>
  <c r="AA154" i="13" s="1"/>
  <c r="AF154" i="13" s="1"/>
  <c r="W153" i="13"/>
  <c r="I153" i="13"/>
  <c r="Z153" i="13" s="1"/>
  <c r="AF153" i="13" s="1"/>
  <c r="W152" i="13"/>
  <c r="I152" i="13"/>
  <c r="Y152" i="13" s="1"/>
  <c r="AF152" i="13" s="1"/>
  <c r="AF151" i="13"/>
  <c r="I151" i="13"/>
  <c r="O151" i="13" s="1"/>
  <c r="W151" i="13" s="1"/>
  <c r="AF150" i="13"/>
  <c r="I150" i="13"/>
  <c r="N150" i="13" s="1"/>
  <c r="W150" i="13" s="1"/>
  <c r="AF149" i="13"/>
  <c r="W148" i="13"/>
  <c r="I148" i="13"/>
  <c r="AB148" i="13" s="1"/>
  <c r="AF148" i="13" s="1"/>
  <c r="W147" i="13"/>
  <c r="I147" i="13"/>
  <c r="AB147" i="13" s="1"/>
  <c r="AF147" i="13" s="1"/>
  <c r="W146" i="13"/>
  <c r="I146" i="13"/>
  <c r="AB146" i="13" s="1"/>
  <c r="AF146" i="13" s="1"/>
  <c r="AF145" i="13"/>
  <c r="I145" i="13"/>
  <c r="U145" i="13" s="1"/>
  <c r="W145" i="13" s="1"/>
  <c r="W144" i="13"/>
  <c r="I144" i="13"/>
  <c r="AB144" i="13" s="1"/>
  <c r="AF144" i="13" s="1"/>
  <c r="W143" i="13"/>
  <c r="I143" i="13"/>
  <c r="AB143" i="13" s="1"/>
  <c r="AF143" i="13" s="1"/>
  <c r="W142" i="13"/>
  <c r="I142" i="13"/>
  <c r="AB142" i="13" s="1"/>
  <c r="AF142" i="13" s="1"/>
  <c r="AF139" i="13"/>
  <c r="I139" i="13"/>
  <c r="M139" i="13" s="1"/>
  <c r="W139" i="13" s="1"/>
  <c r="AF138" i="13"/>
  <c r="I138" i="13"/>
  <c r="M138" i="13" s="1"/>
  <c r="W138" i="13" s="1"/>
  <c r="AF137" i="13"/>
  <c r="I137" i="13"/>
  <c r="T137" i="13" s="1"/>
  <c r="W137" i="13" s="1"/>
  <c r="AF136" i="13"/>
  <c r="AF135" i="13"/>
  <c r="I135" i="13"/>
  <c r="S135" i="13" s="1"/>
  <c r="W135" i="13" s="1"/>
  <c r="AF134" i="13"/>
  <c r="I134" i="13"/>
  <c r="S134" i="13" s="1"/>
  <c r="W134" i="13" s="1"/>
  <c r="AF69" i="13"/>
  <c r="I69" i="13"/>
  <c r="L69" i="13" s="1"/>
  <c r="W69" i="13" s="1"/>
  <c r="AF68" i="13"/>
  <c r="I68" i="13"/>
  <c r="L68" i="13" s="1"/>
  <c r="W68" i="13" s="1"/>
  <c r="AF67" i="13"/>
  <c r="I67" i="13"/>
  <c r="M67" i="13" s="1"/>
  <c r="W67" i="13" s="1"/>
  <c r="AF66" i="13"/>
  <c r="I66" i="13"/>
  <c r="L66" i="13" s="1"/>
  <c r="W66" i="13" s="1"/>
  <c r="AF65" i="13"/>
  <c r="I65" i="13"/>
  <c r="M65" i="13" s="1"/>
  <c r="W65" i="13" s="1"/>
  <c r="AF58" i="13"/>
  <c r="I58" i="13"/>
  <c r="K58" i="13" s="1"/>
  <c r="W58" i="13" s="1"/>
  <c r="AF57" i="13"/>
  <c r="I57" i="13"/>
  <c r="M57" i="13" s="1"/>
  <c r="W57" i="13" s="1"/>
  <c r="I54" i="13"/>
  <c r="M54" i="13" s="1"/>
  <c r="W54" i="13" s="1"/>
  <c r="AF54" i="13"/>
  <c r="AH214" i="13" l="1"/>
  <c r="AH77" i="13"/>
  <c r="AH216" i="13"/>
  <c r="AH218" i="13"/>
  <c r="AH201" i="13"/>
  <c r="AH213" i="13"/>
  <c r="AH217" i="13"/>
  <c r="AH141" i="13"/>
  <c r="N223" i="13"/>
  <c r="G16" i="3" s="1"/>
  <c r="AH203" i="13"/>
  <c r="AH198" i="13"/>
  <c r="AH202" i="13"/>
  <c r="AH140" i="13"/>
  <c r="W166" i="13"/>
  <c r="AH166" i="13" s="1"/>
  <c r="M223" i="13"/>
  <c r="G15" i="3" s="1"/>
  <c r="AB223" i="13"/>
  <c r="G30" i="3" s="1"/>
  <c r="AH206" i="13"/>
  <c r="Y223" i="13"/>
  <c r="G27" i="3" s="1"/>
  <c r="AD223" i="13"/>
  <c r="G32" i="3" s="1"/>
  <c r="U223" i="13"/>
  <c r="G23" i="3" s="1"/>
  <c r="L223" i="13"/>
  <c r="G14" i="3" s="1"/>
  <c r="Z223" i="13"/>
  <c r="G28" i="3" s="1"/>
  <c r="AH219" i="13"/>
  <c r="AH209" i="13"/>
  <c r="AH211" i="13"/>
  <c r="S223" i="13"/>
  <c r="G21" i="3" s="1"/>
  <c r="O223" i="13"/>
  <c r="G17" i="3" s="1"/>
  <c r="K223" i="13"/>
  <c r="G13" i="3" s="1"/>
  <c r="AA223" i="13"/>
  <c r="G29" i="3" s="1"/>
  <c r="W199" i="13"/>
  <c r="AH199" i="13" s="1"/>
  <c r="T223" i="13"/>
  <c r="AH204" i="13"/>
  <c r="AH205" i="13"/>
  <c r="AH200" i="13"/>
  <c r="AH197" i="13"/>
  <c r="AH207" i="13"/>
  <c r="AH208" i="13"/>
  <c r="AH210" i="13"/>
  <c r="AH215" i="13"/>
  <c r="AH142" i="13"/>
  <c r="AH148" i="13"/>
  <c r="AH143" i="13"/>
  <c r="AH153" i="13"/>
  <c r="AH147" i="13"/>
  <c r="AH155" i="13"/>
  <c r="AH156" i="13"/>
  <c r="AH139" i="13"/>
  <c r="AH154" i="13"/>
  <c r="AH135" i="13"/>
  <c r="AH146" i="13"/>
  <c r="AH150" i="13"/>
  <c r="AH152" i="13"/>
  <c r="AH134" i="13"/>
  <c r="AH138" i="13"/>
  <c r="AH144" i="13"/>
  <c r="AH151" i="13"/>
  <c r="AH136" i="13"/>
  <c r="AH137" i="13"/>
  <c r="AH145" i="13"/>
  <c r="AH65" i="13"/>
  <c r="AH69" i="13"/>
  <c r="AH67" i="13"/>
  <c r="AH68" i="13"/>
  <c r="AH66" i="13"/>
  <c r="AH57" i="13"/>
  <c r="AH58" i="13"/>
  <c r="AH54" i="13"/>
  <c r="G22" i="3" l="1"/>
  <c r="C8" i="3"/>
  <c r="I37" i="13" l="1"/>
  <c r="AF37" i="13"/>
  <c r="U37" i="13" l="1"/>
  <c r="W37" i="13" s="1"/>
  <c r="AH37" i="13" s="1"/>
  <c r="L31" i="13"/>
  <c r="W31" i="13" s="1"/>
  <c r="AF31" i="13"/>
  <c r="AF34" i="13"/>
  <c r="I34" i="13"/>
  <c r="L34" i="13" s="1"/>
  <c r="W34" i="13" s="1"/>
  <c r="AF33" i="13"/>
  <c r="I33" i="13"/>
  <c r="M33" i="13" s="1"/>
  <c r="W33" i="13" s="1"/>
  <c r="AF14" i="13"/>
  <c r="I14" i="13"/>
  <c r="K14" i="13" s="1"/>
  <c r="W14" i="13" s="1"/>
  <c r="AF13" i="13"/>
  <c r="I13" i="13"/>
  <c r="M13" i="13" s="1"/>
  <c r="W13" i="13" s="1"/>
  <c r="AH31" i="13" l="1"/>
  <c r="AH33" i="13"/>
  <c r="AH34" i="13"/>
  <c r="AH13" i="13"/>
  <c r="AH14" i="13"/>
  <c r="W222" i="13" l="1"/>
  <c r="G8" i="3"/>
  <c r="G10" i="3" s="1"/>
  <c r="H222" i="13" s="1"/>
  <c r="I222" i="13" s="1"/>
  <c r="AE222" i="13" s="1"/>
  <c r="AE223" i="13" s="1"/>
  <c r="AF222" i="13" l="1"/>
  <c r="AH222" i="13" s="1"/>
  <c r="G33" i="3" l="1"/>
  <c r="G73" i="13" l="1"/>
  <c r="W96" i="13" l="1"/>
  <c r="R97" i="13"/>
  <c r="Q97" i="13"/>
  <c r="P97" i="13"/>
  <c r="J97" i="13"/>
  <c r="E12" i="3" s="1"/>
  <c r="AF56" i="13"/>
  <c r="I56" i="13"/>
  <c r="K56" i="13" s="1"/>
  <c r="W56" i="13" s="1"/>
  <c r="AH56" i="13" l="1"/>
  <c r="I7" i="13"/>
  <c r="M7" i="13" s="1"/>
  <c r="W7" i="13" s="1"/>
  <c r="AF7" i="13"/>
  <c r="I8" i="13"/>
  <c r="M8" i="13" s="1"/>
  <c r="W8" i="13" s="1"/>
  <c r="AF8" i="13"/>
  <c r="I9" i="13"/>
  <c r="M9" i="13" s="1"/>
  <c r="W9" i="13" s="1"/>
  <c r="AF9" i="13"/>
  <c r="I12" i="13"/>
  <c r="AF12" i="13"/>
  <c r="K26" i="13"/>
  <c r="W26" i="13" s="1"/>
  <c r="AF26" i="13"/>
  <c r="I24" i="13"/>
  <c r="M24" i="13" s="1"/>
  <c r="W24" i="13" s="1"/>
  <c r="AF24" i="13"/>
  <c r="I27" i="13"/>
  <c r="L27" i="13" s="1"/>
  <c r="W27" i="13" s="1"/>
  <c r="AF27" i="13"/>
  <c r="I38" i="13"/>
  <c r="U38" i="13" s="1"/>
  <c r="W38" i="13" s="1"/>
  <c r="AF38" i="13"/>
  <c r="AF39" i="13"/>
  <c r="I40" i="13"/>
  <c r="AB40" i="13" s="1"/>
  <c r="AF40" i="13" s="1"/>
  <c r="W40" i="13"/>
  <c r="I41" i="13"/>
  <c r="AB41" i="13" s="1"/>
  <c r="AF41" i="13" s="1"/>
  <c r="W41" i="13"/>
  <c r="I42" i="13"/>
  <c r="AB42" i="13" s="1"/>
  <c r="AF42" i="13" s="1"/>
  <c r="W42" i="13"/>
  <c r="I43" i="13"/>
  <c r="Y43" i="13" s="1"/>
  <c r="AF43" i="13" s="1"/>
  <c r="W43" i="13"/>
  <c r="I44" i="13"/>
  <c r="Z44" i="13" s="1"/>
  <c r="AF44" i="13" s="1"/>
  <c r="W44" i="13"/>
  <c r="I45" i="13"/>
  <c r="AA45" i="13" s="1"/>
  <c r="AF45" i="13" s="1"/>
  <c r="W45" i="13"/>
  <c r="I46" i="13"/>
  <c r="AB46" i="13" s="1"/>
  <c r="AF46" i="13" s="1"/>
  <c r="W46" i="13"/>
  <c r="I47" i="13"/>
  <c r="AD47" i="13" s="1"/>
  <c r="AF47" i="13" s="1"/>
  <c r="W47" i="13"/>
  <c r="K12" i="13" l="1"/>
  <c r="W12" i="13" s="1"/>
  <c r="AH27" i="13"/>
  <c r="C10" i="3" l="1"/>
  <c r="F8" i="3"/>
  <c r="F10" i="3" s="1"/>
  <c r="H159" i="13" s="1"/>
  <c r="E8" i="3"/>
  <c r="K8" i="3" l="1"/>
  <c r="E10" i="3"/>
  <c r="H48" i="13" l="1"/>
  <c r="I48" i="13" s="1"/>
  <c r="K10" i="3"/>
  <c r="H96" i="13"/>
  <c r="AF87" i="13" l="1"/>
  <c r="AF88" i="13"/>
  <c r="W80" i="13"/>
  <c r="I87" i="13"/>
  <c r="N87" i="13" s="1"/>
  <c r="N97" i="13" s="1"/>
  <c r="I88" i="13"/>
  <c r="O88" i="13" s="1"/>
  <c r="O97" i="13" s="1"/>
  <c r="W88" i="13" l="1"/>
  <c r="AH88" i="13" s="1"/>
  <c r="W87" i="13"/>
  <c r="AH87" i="13" s="1"/>
  <c r="S49" i="13"/>
  <c r="N49" i="13"/>
  <c r="C16" i="3" l="1"/>
  <c r="C21" i="3"/>
  <c r="AH38" i="13"/>
  <c r="W159" i="13"/>
  <c r="I159" i="13"/>
  <c r="AE159" i="13" s="1"/>
  <c r="AE160" i="13" s="1"/>
  <c r="AA160" i="13"/>
  <c r="F29" i="3" s="1"/>
  <c r="J160" i="13"/>
  <c r="F12" i="3" s="1"/>
  <c r="K12" i="3" s="1"/>
  <c r="O160" i="13"/>
  <c r="F17" i="3" s="1"/>
  <c r="P160" i="13"/>
  <c r="F18" i="3" s="1"/>
  <c r="Q160" i="13"/>
  <c r="F19" i="3" s="1"/>
  <c r="R160" i="13"/>
  <c r="F20" i="3" s="1"/>
  <c r="I96" i="13"/>
  <c r="AE96" i="13" s="1"/>
  <c r="AE97" i="13" s="1"/>
  <c r="E33" i="3" s="1"/>
  <c r="W93" i="13"/>
  <c r="I93" i="13"/>
  <c r="AD93" i="13" s="1"/>
  <c r="AF93" i="13" s="1"/>
  <c r="W94" i="13"/>
  <c r="W92" i="13"/>
  <c r="I92" i="13"/>
  <c r="AB92" i="13" s="1"/>
  <c r="AF92" i="13" s="1"/>
  <c r="W91" i="13"/>
  <c r="I91" i="13"/>
  <c r="AA91" i="13" s="1"/>
  <c r="AF91" i="13" s="1"/>
  <c r="W90" i="13"/>
  <c r="I90" i="13"/>
  <c r="Z90" i="13" s="1"/>
  <c r="Z97" i="13" s="1"/>
  <c r="E28" i="3" s="1"/>
  <c r="W89" i="13"/>
  <c r="I89" i="13"/>
  <c r="Y89" i="13" s="1"/>
  <c r="AF89" i="13" s="1"/>
  <c r="AF86" i="13"/>
  <c r="AH42" i="13"/>
  <c r="E16" i="3"/>
  <c r="E17" i="3"/>
  <c r="E18" i="3"/>
  <c r="E19" i="3"/>
  <c r="E20" i="3"/>
  <c r="W48" i="13"/>
  <c r="W85" i="13"/>
  <c r="K19" i="3" l="1"/>
  <c r="K18" i="3"/>
  <c r="K20" i="3"/>
  <c r="K17" i="3"/>
  <c r="F33" i="3"/>
  <c r="K33" i="3" s="1"/>
  <c r="AH92" i="13"/>
  <c r="AH93" i="13"/>
  <c r="AH89" i="13"/>
  <c r="AH91" i="13"/>
  <c r="AH44" i="13"/>
  <c r="AH41" i="13"/>
  <c r="AH45" i="13"/>
  <c r="AH46" i="13"/>
  <c r="AD160" i="13"/>
  <c r="F32" i="3" s="1"/>
  <c r="AD97" i="13"/>
  <c r="E32" i="3" s="1"/>
  <c r="Z160" i="13"/>
  <c r="F28" i="3" s="1"/>
  <c r="K28" i="3" s="1"/>
  <c r="AH43" i="13"/>
  <c r="AH47" i="13"/>
  <c r="AA97" i="13"/>
  <c r="E29" i="3" s="1"/>
  <c r="K29" i="3" s="1"/>
  <c r="AF96" i="13"/>
  <c r="AH96" i="13" s="1"/>
  <c r="AF159" i="13"/>
  <c r="AH159" i="13" s="1"/>
  <c r="AF90" i="13"/>
  <c r="AH90" i="13" s="1"/>
  <c r="AH40" i="13"/>
  <c r="Y160" i="13"/>
  <c r="F27" i="3" s="1"/>
  <c r="K32" i="3" l="1"/>
  <c r="U160" i="13"/>
  <c r="F23" i="3" s="1"/>
  <c r="I85" i="13"/>
  <c r="AB85" i="13" s="1"/>
  <c r="AF85" i="13" s="1"/>
  <c r="AH85" i="13" s="1"/>
  <c r="W78" i="13" l="1"/>
  <c r="W79" i="13"/>
  <c r="W81" i="13"/>
  <c r="W83" i="13"/>
  <c r="W84" i="13"/>
  <c r="AF55" i="13"/>
  <c r="AF60" i="13"/>
  <c r="AF71" i="13"/>
  <c r="AF72" i="13"/>
  <c r="AF73" i="13"/>
  <c r="AF74" i="13"/>
  <c r="AF75" i="13"/>
  <c r="AF76" i="13"/>
  <c r="I55" i="13"/>
  <c r="K55" i="13" s="1"/>
  <c r="L60" i="13"/>
  <c r="W60" i="13" s="1"/>
  <c r="I71" i="13"/>
  <c r="I72" i="13"/>
  <c r="I73" i="13"/>
  <c r="T73" i="13" s="1"/>
  <c r="I74" i="13"/>
  <c r="T74" i="13" s="1"/>
  <c r="W74" i="13" s="1"/>
  <c r="I75" i="13"/>
  <c r="M75" i="13" s="1"/>
  <c r="W75" i="13" s="1"/>
  <c r="I76" i="13"/>
  <c r="M76" i="13" s="1"/>
  <c r="W76" i="13" s="1"/>
  <c r="I78" i="13"/>
  <c r="AB78" i="13" s="1"/>
  <c r="I79" i="13"/>
  <c r="AB79" i="13" s="1"/>
  <c r="AF79" i="13" s="1"/>
  <c r="I80" i="13"/>
  <c r="AB80" i="13" s="1"/>
  <c r="AF80" i="13" s="1"/>
  <c r="AH80" i="13" s="1"/>
  <c r="I81" i="13"/>
  <c r="AB81" i="13" s="1"/>
  <c r="AF81" i="13" s="1"/>
  <c r="I82" i="13"/>
  <c r="Y97" i="13"/>
  <c r="E27" i="3" s="1"/>
  <c r="K27" i="3" s="1"/>
  <c r="I83" i="13"/>
  <c r="AB83" i="13" s="1"/>
  <c r="AF83" i="13" s="1"/>
  <c r="I84" i="13"/>
  <c r="AB84" i="13" s="1"/>
  <c r="K49" i="13"/>
  <c r="J49" i="13"/>
  <c r="AD49" i="13"/>
  <c r="AC49" i="13"/>
  <c r="AB49" i="13"/>
  <c r="AA49" i="13"/>
  <c r="Z49" i="13"/>
  <c r="Y49" i="13"/>
  <c r="T49" i="13"/>
  <c r="C22" i="3" s="1"/>
  <c r="R49" i="13"/>
  <c r="Q49" i="13"/>
  <c r="P49" i="13"/>
  <c r="O49" i="13"/>
  <c r="C30" i="3" l="1"/>
  <c r="C13" i="3"/>
  <c r="AH83" i="13"/>
  <c r="T97" i="13"/>
  <c r="E22" i="3" s="1"/>
  <c r="AH81" i="13"/>
  <c r="M97" i="13"/>
  <c r="E15" i="3" s="1"/>
  <c r="K97" i="13"/>
  <c r="E13" i="3" s="1"/>
  <c r="AB160" i="13"/>
  <c r="F30" i="3" s="1"/>
  <c r="AH79" i="13"/>
  <c r="AH76" i="13"/>
  <c r="C12" i="3"/>
  <c r="C20" i="3"/>
  <c r="C32" i="3"/>
  <c r="AH74" i="13"/>
  <c r="C19" i="3"/>
  <c r="AH75" i="13"/>
  <c r="AF82" i="13"/>
  <c r="U82" i="13"/>
  <c r="AH7" i="13"/>
  <c r="C18" i="3"/>
  <c r="AH60" i="13"/>
  <c r="C27" i="3"/>
  <c r="C28" i="3"/>
  <c r="C17" i="3"/>
  <c r="C29" i="3"/>
  <c r="AH8" i="13"/>
  <c r="AH9" i="13"/>
  <c r="AH24" i="13"/>
  <c r="AH12" i="13"/>
  <c r="T160" i="13"/>
  <c r="S160" i="13"/>
  <c r="S71" i="13"/>
  <c r="S72" i="13"/>
  <c r="W72" i="13" s="1"/>
  <c r="AH72" i="13" s="1"/>
  <c r="L160" i="13"/>
  <c r="F14" i="3" s="1"/>
  <c r="K160" i="13"/>
  <c r="AF78" i="13"/>
  <c r="AH78" i="13" s="1"/>
  <c r="AB97" i="13"/>
  <c r="W55" i="13"/>
  <c r="AH55" i="13" s="1"/>
  <c r="AF84" i="13"/>
  <c r="AH84" i="13" s="1"/>
  <c r="W73" i="13"/>
  <c r="AH73" i="13" s="1"/>
  <c r="L97" i="13"/>
  <c r="L49" i="13"/>
  <c r="M49" i="13"/>
  <c r="AH26" i="13"/>
  <c r="C14" i="3" l="1"/>
  <c r="C15" i="3"/>
  <c r="S97" i="13"/>
  <c r="E14" i="3"/>
  <c r="K14" i="3" s="1"/>
  <c r="W82" i="13"/>
  <c r="AH82" i="13" s="1"/>
  <c r="U97" i="13"/>
  <c r="E23" i="3" s="1"/>
  <c r="K23" i="3" s="1"/>
  <c r="F13" i="3"/>
  <c r="K13" i="3" s="1"/>
  <c r="F21" i="3"/>
  <c r="F22" i="3"/>
  <c r="K22" i="3" s="1"/>
  <c r="E30" i="3"/>
  <c r="K30" i="3" s="1"/>
  <c r="W71" i="13"/>
  <c r="AH71" i="13" s="1"/>
  <c r="M160" i="13"/>
  <c r="E21" i="3" l="1"/>
  <c r="K21" i="3" s="1"/>
  <c r="F15" i="3"/>
  <c r="K15" i="3" s="1"/>
  <c r="U49" i="13"/>
  <c r="C23" i="3" l="1"/>
  <c r="AE48" i="13" l="1"/>
  <c r="AF48" i="13" l="1"/>
  <c r="AE49" i="13"/>
  <c r="C33" i="3" l="1"/>
  <c r="AH48" i="13"/>
  <c r="AF49" i="13"/>
  <c r="W157" i="13"/>
  <c r="N160" i="13"/>
  <c r="F16" i="3" s="1"/>
  <c r="K16" i="3" s="1"/>
  <c r="C34" i="3" l="1"/>
  <c r="C24" i="3"/>
  <c r="E24" i="3"/>
  <c r="F24" i="3"/>
  <c r="G24" i="3"/>
  <c r="H24" i="3"/>
  <c r="I24" i="3"/>
  <c r="K24" i="3"/>
  <c r="C25" i="3"/>
  <c r="E25" i="3"/>
  <c r="F25" i="3"/>
  <c r="G25" i="3"/>
  <c r="H25" i="3"/>
  <c r="I25" i="3"/>
  <c r="K25" i="3"/>
  <c r="E31" i="3"/>
  <c r="F31" i="3"/>
  <c r="G31" i="3"/>
  <c r="H31" i="3"/>
  <c r="I31" i="3"/>
  <c r="K31" i="3"/>
  <c r="E34" i="3"/>
  <c r="F34" i="3"/>
  <c r="G34" i="3"/>
  <c r="H34" i="3"/>
  <c r="I34" i="3"/>
  <c r="K34" i="3"/>
  <c r="C35" i="3"/>
  <c r="E35" i="3"/>
  <c r="F35" i="3"/>
  <c r="G35" i="3"/>
  <c r="H35" i="3"/>
  <c r="I35" i="3"/>
  <c r="K35" i="3"/>
  <c r="E37" i="3"/>
  <c r="F37" i="3"/>
  <c r="G37" i="3"/>
  <c r="H37" i="3"/>
  <c r="I37" i="3"/>
  <c r="K37" i="3"/>
  <c r="E38" i="3"/>
  <c r="F38" i="3"/>
  <c r="G38" i="3"/>
  <c r="H38" i="3"/>
  <c r="I38" i="3"/>
  <c r="K38" i="3"/>
  <c r="E39" i="3"/>
  <c r="F39" i="3"/>
  <c r="G39" i="3"/>
  <c r="H39" i="3"/>
  <c r="I39" i="3"/>
  <c r="K39" i="3"/>
  <c r="E40" i="3"/>
  <c r="F40" i="3"/>
  <c r="G40" i="3"/>
  <c r="H40" i="3"/>
  <c r="I40" i="3"/>
  <c r="K40" i="3"/>
  <c r="E41" i="3"/>
  <c r="F41" i="3"/>
  <c r="G41" i="3"/>
  <c r="H41" i="3"/>
  <c r="I41" i="3"/>
  <c r="K41" i="3"/>
  <c r="H39" i="13"/>
  <c r="I39" i="13"/>
  <c r="V39" i="13"/>
  <c r="W39" i="13"/>
  <c r="AH39" i="13"/>
  <c r="I49" i="13"/>
  <c r="V49" i="13"/>
  <c r="W49" i="13"/>
  <c r="AH49" i="13"/>
  <c r="H86" i="13"/>
  <c r="I86" i="13"/>
  <c r="V86" i="13"/>
  <c r="W86" i="13"/>
  <c r="AH86" i="13"/>
  <c r="H94" i="13"/>
  <c r="I94" i="13"/>
  <c r="AC94" i="13"/>
  <c r="AF94" i="13"/>
  <c r="AH94" i="13"/>
  <c r="I97" i="13"/>
  <c r="V97" i="13"/>
  <c r="W97" i="13"/>
  <c r="AC97" i="13"/>
  <c r="AF97" i="13"/>
  <c r="AH97" i="13"/>
  <c r="H149" i="13"/>
  <c r="I149" i="13"/>
  <c r="V149" i="13"/>
  <c r="W149" i="13"/>
  <c r="AH149" i="13"/>
  <c r="H157" i="13"/>
  <c r="I157" i="13"/>
  <c r="AC157" i="13"/>
  <c r="AF157" i="13"/>
  <c r="AH157" i="13"/>
  <c r="I160" i="13"/>
  <c r="V160" i="13"/>
  <c r="W160" i="13"/>
  <c r="AC160" i="13"/>
  <c r="AF160" i="13"/>
  <c r="AH160" i="13"/>
  <c r="H212" i="13"/>
  <c r="I212" i="13"/>
  <c r="V212" i="13"/>
  <c r="W212" i="13"/>
  <c r="AH212" i="13"/>
  <c r="H220" i="13"/>
  <c r="I220" i="13"/>
  <c r="AC220" i="13"/>
  <c r="AF220" i="13"/>
  <c r="AH220" i="13"/>
  <c r="I223" i="13"/>
  <c r="V223" i="13"/>
  <c r="W223" i="13"/>
  <c r="AC223" i="13"/>
  <c r="AF223" i="13"/>
  <c r="AH223" i="13"/>
  <c r="H275" i="13"/>
  <c r="I275" i="13"/>
  <c r="V275" i="13"/>
  <c r="W275" i="13"/>
  <c r="AH275" i="13"/>
  <c r="H283" i="13"/>
  <c r="I283" i="13"/>
  <c r="AC283" i="13"/>
  <c r="AF283" i="13"/>
  <c r="AH283" i="13"/>
  <c r="I286" i="13"/>
  <c r="V286" i="13"/>
  <c r="W286" i="13"/>
  <c r="AC286" i="13"/>
  <c r="AF286" i="13"/>
  <c r="AH286" i="13"/>
  <c r="H338" i="13"/>
  <c r="I338" i="13"/>
  <c r="V338" i="13"/>
  <c r="W338" i="13"/>
  <c r="AH338" i="13"/>
  <c r="H346" i="13"/>
  <c r="I346" i="13"/>
  <c r="AC346" i="13"/>
  <c r="AF346" i="13"/>
  <c r="AH346" i="13"/>
  <c r="I349" i="13"/>
  <c r="V349" i="13"/>
  <c r="W349" i="13"/>
  <c r="AC349" i="13"/>
  <c r="AF349" i="13"/>
  <c r="AH349" i="13"/>
</calcChain>
</file>

<file path=xl/sharedStrings.xml><?xml version="1.0" encoding="utf-8"?>
<sst xmlns="http://schemas.openxmlformats.org/spreadsheetml/2006/main" count="2180" uniqueCount="249">
  <si>
    <t>Variable Costs:</t>
  </si>
  <si>
    <t>Annual</t>
  </si>
  <si>
    <t>Overhead</t>
  </si>
  <si>
    <t>Combine</t>
  </si>
  <si>
    <t>Total Fixed Costs</t>
  </si>
  <si>
    <t>Operation</t>
  </si>
  <si>
    <t>Description</t>
  </si>
  <si>
    <t>Per  Acre</t>
  </si>
  <si>
    <t>Total  Income:</t>
  </si>
  <si>
    <t>Seed and  Plants</t>
  </si>
  <si>
    <t>Chemicals</t>
  </si>
  <si>
    <t>Custom Work</t>
  </si>
  <si>
    <t>Hired  Labor  (Incl. Irrigation)</t>
  </si>
  <si>
    <t>Operator  Labor</t>
  </si>
  <si>
    <t>Machinery  Fuel</t>
  </si>
  <si>
    <t>Machinery  Repairs</t>
  </si>
  <si>
    <t>Irrigation  Power/Water</t>
  </si>
  <si>
    <t>Land  Charge</t>
  </si>
  <si>
    <t>Machinery  Ownership</t>
  </si>
  <si>
    <t>Building  Ownership</t>
  </si>
  <si>
    <t>Total  Fixed Costs:</t>
  </si>
  <si>
    <t>Total  Costs:</t>
  </si>
  <si>
    <t>Economic  Summary:</t>
  </si>
  <si>
    <t xml:space="preserve">Break-Even Yield (Per Acre) </t>
  </si>
  <si>
    <t>Total Cost Per Pound</t>
  </si>
  <si>
    <t>Ripper</t>
  </si>
  <si>
    <t>Plow &amp; Pack</t>
  </si>
  <si>
    <t>Harrow &amp; Roll</t>
  </si>
  <si>
    <t>Buggy</t>
  </si>
  <si>
    <t>Slug Control</t>
  </si>
  <si>
    <t>Rodent Control</t>
  </si>
  <si>
    <t>Broadleaf Weed Control</t>
  </si>
  <si>
    <t>Plant Growth Regulator</t>
  </si>
  <si>
    <t>Swath</t>
  </si>
  <si>
    <t>Swather</t>
  </si>
  <si>
    <t>Clean &amp; Bag Seed</t>
  </si>
  <si>
    <t>Custom</t>
  </si>
  <si>
    <t>Bale</t>
  </si>
  <si>
    <t>Flail</t>
  </si>
  <si>
    <t>Flail residue</t>
  </si>
  <si>
    <t>Weed Control</t>
  </si>
  <si>
    <t>Land charge</t>
  </si>
  <si>
    <t>Seed Cost</t>
  </si>
  <si>
    <t>Slug Bait Cost</t>
  </si>
  <si>
    <t>Growth Regulator Chemical Cost</t>
  </si>
  <si>
    <t>Rust Control Spray Chemical Cost</t>
  </si>
  <si>
    <t>Herbicide Cost</t>
  </si>
  <si>
    <t>Harvest</t>
  </si>
  <si>
    <t>Shipping</t>
  </si>
  <si>
    <t>Fertilizer/Lime</t>
  </si>
  <si>
    <t>Fertilizer Material</t>
  </si>
  <si>
    <t>YEAR ONE</t>
  </si>
  <si>
    <t>YEAR TWO</t>
  </si>
  <si>
    <t>Rent</t>
  </si>
  <si>
    <t>Miscellaneous and Overhead</t>
  </si>
  <si>
    <t>Fertilize - Plant/Preplant</t>
  </si>
  <si>
    <t>Fertilizer &amp; Lime</t>
  </si>
  <si>
    <t>Broadleaf Herbicide Cost</t>
  </si>
  <si>
    <t>COMMENTS</t>
  </si>
  <si>
    <t>Other Fixed Costs</t>
  </si>
  <si>
    <t>Other Variable Costs</t>
  </si>
  <si>
    <t xml:space="preserve">Hired  Labor  </t>
  </si>
  <si>
    <t>Irrigation  Power &amp; Water</t>
  </si>
  <si>
    <t>Seed &amp; Plants</t>
  </si>
  <si>
    <t>Management Fee</t>
  </si>
  <si>
    <t>Total Variable Costs</t>
  </si>
  <si>
    <t>TOTAL ESTABLISHMENT COSTS</t>
  </si>
  <si>
    <t xml:space="preserve">Quantity </t>
  </si>
  <si>
    <t>Price</t>
  </si>
  <si>
    <t>Insurance</t>
  </si>
  <si>
    <t>Taxes (Real Estate)</t>
  </si>
  <si>
    <t>Professional</t>
  </si>
  <si>
    <t>Supplies</t>
  </si>
  <si>
    <t>TOTAL YEAR TWO COSTS</t>
  </si>
  <si>
    <t>TOTAL YEAR ONE COSTS</t>
  </si>
  <si>
    <t>Clean, Bag &amp; Ship</t>
  </si>
  <si>
    <t>Interest - Operating  Capital</t>
  </si>
  <si>
    <t>Phone</t>
  </si>
  <si>
    <t>Telephone &amp; Communications</t>
  </si>
  <si>
    <t>CPA, Attorney, Office, Meetings</t>
  </si>
  <si>
    <t>Farm and Office Supplies</t>
  </si>
  <si>
    <t>Real Estate</t>
  </si>
  <si>
    <t>Custom Harvest</t>
  </si>
  <si>
    <t>Custom Other Expenses</t>
  </si>
  <si>
    <t>Fall Fertilizer</t>
  </si>
  <si>
    <t>Machinery Ownership</t>
  </si>
  <si>
    <t>Building Ownership</t>
  </si>
  <si>
    <t>Establishment  Amortization</t>
  </si>
  <si>
    <t>Land Rent/Charge</t>
  </si>
  <si>
    <t>Interest</t>
  </si>
  <si>
    <t>Interest on Operating Capital</t>
  </si>
  <si>
    <t>Other Variables Costs</t>
  </si>
  <si>
    <t>Other Fixed Cost</t>
  </si>
  <si>
    <t>Oct</t>
  </si>
  <si>
    <t>Mar</t>
  </si>
  <si>
    <t>May</t>
  </si>
  <si>
    <t>Jun</t>
  </si>
  <si>
    <t>Jul</t>
  </si>
  <si>
    <t>Nov</t>
  </si>
  <si>
    <t>Overhead - Fixed</t>
  </si>
  <si>
    <t>Operator Labor</t>
  </si>
  <si>
    <t>including irrigation</t>
  </si>
  <si>
    <t>Hired Labor</t>
  </si>
  <si>
    <t xml:space="preserve">Utilities </t>
  </si>
  <si>
    <t>Land Charge</t>
  </si>
  <si>
    <t>Fixed Overhead</t>
  </si>
  <si>
    <t xml:space="preserve">Disc &amp; Pack/Harrow </t>
  </si>
  <si>
    <t>7% of Gross Receipts</t>
  </si>
  <si>
    <t>Fertilizer Material - Plant/Preplant</t>
  </si>
  <si>
    <t>Lime</t>
  </si>
  <si>
    <t>Wheel Tractor</t>
  </si>
  <si>
    <t>Offset Disc &amp; Pack/Harrow</t>
  </si>
  <si>
    <t>Tillage &amp; Finishing Combination</t>
  </si>
  <si>
    <t>Moldboard Plow &amp; Harrow/Roll</t>
  </si>
  <si>
    <t>Soil Probe/Auger</t>
  </si>
  <si>
    <t>Glyphosate</t>
  </si>
  <si>
    <t>Value per pound</t>
  </si>
  <si>
    <t>Adjuvants, Surfactants &amp; Wetting Agents</t>
  </si>
  <si>
    <t>Assessed Property Tax</t>
  </si>
  <si>
    <t>Land Rent</t>
  </si>
  <si>
    <t>Machinery Depreciation</t>
  </si>
  <si>
    <t>Building Depreciation</t>
  </si>
  <si>
    <t>Overhead Charge</t>
  </si>
  <si>
    <t>Amortized Over Production Years</t>
  </si>
  <si>
    <t>Other Fixed or Overhead Costs</t>
  </si>
  <si>
    <t>Unit</t>
  </si>
  <si>
    <t>Acre</t>
  </si>
  <si>
    <t>Ton</t>
  </si>
  <si>
    <t>Improve Chemical Efficiency</t>
  </si>
  <si>
    <t>Custom Application</t>
  </si>
  <si>
    <t>Ditching - Drainage</t>
  </si>
  <si>
    <t>Banvel</t>
  </si>
  <si>
    <t>ATV/Walk</t>
  </si>
  <si>
    <t>Quilt/Fungicide</t>
  </si>
  <si>
    <t>16-16-16</t>
  </si>
  <si>
    <t>Liability - Non Payroll</t>
  </si>
  <si>
    <t>Calculated revenue from harvested seed</t>
  </si>
  <si>
    <t>Data is imported from standards worksheet</t>
  </si>
  <si>
    <t>Economic summary and analysis</t>
  </si>
  <si>
    <t>Net return + Owner labor + Operator labor + Management</t>
  </si>
  <si>
    <t>Total Costs / Value per pound</t>
  </si>
  <si>
    <t>Total Variable Costs:</t>
  </si>
  <si>
    <t>Total Income - Total Variable Costs</t>
  </si>
  <si>
    <t>Total Income - Total Costs</t>
  </si>
  <si>
    <t>Total Costs / Average Yield (Per Acre)</t>
  </si>
  <si>
    <t>Net Return Over Total Costs</t>
  </si>
  <si>
    <t>Net Return Over Variable Costs</t>
  </si>
  <si>
    <t>Return to Labor &amp; Management</t>
  </si>
  <si>
    <t>Production  and  Income:</t>
  </si>
  <si>
    <t>Yield</t>
  </si>
  <si>
    <t>Other Crop Income</t>
  </si>
  <si>
    <t>Bronate</t>
  </si>
  <si>
    <t>Goal</t>
  </si>
  <si>
    <t>Jan</t>
  </si>
  <si>
    <t>0-0-60</t>
  </si>
  <si>
    <t>YEAR THREE</t>
  </si>
  <si>
    <t>TOTAL YEAR THREE COSTS</t>
  </si>
  <si>
    <t>Seed for Planting</t>
  </si>
  <si>
    <t>Insect Control</t>
  </si>
  <si>
    <t>Miscellaneous Bus Exp</t>
  </si>
  <si>
    <t>Business Operations</t>
  </si>
  <si>
    <t>46-0-0-6</t>
  </si>
  <si>
    <t>Fungicide/Rust Control</t>
  </si>
  <si>
    <t>Slug Bait</t>
  </si>
  <si>
    <t>VARIABLE COSTS                    VARIABLE COSTS                    VARIABLE COSTS                    VARIABLE COSTS                    VARIABLE COSTS                    VARIABLE COSTS</t>
  </si>
  <si>
    <t>FIXED COSTS                    FIXED COSTS                    FIXED COSTS                    FIXED COSTS</t>
  </si>
  <si>
    <t>Total Costs (Variable + Fixed)</t>
  </si>
  <si>
    <t>Accumulative</t>
  </si>
  <si>
    <t>Border Spray</t>
  </si>
  <si>
    <t>Border Spray Material Cost</t>
  </si>
  <si>
    <t>Spot Spray Weed Control</t>
  </si>
  <si>
    <t>Spot Spray Chemical Cost</t>
  </si>
  <si>
    <t>Palisade (PGR)</t>
  </si>
  <si>
    <t>Walk/ATV</t>
  </si>
  <si>
    <t>Fierce/Diuron</t>
  </si>
  <si>
    <t>Zidua/Outlook</t>
  </si>
  <si>
    <t>Machinery Ownership &amp; Repair</t>
  </si>
  <si>
    <t>Building Ownership &amp; Repair</t>
  </si>
  <si>
    <t>Bale &amp; Stack Straw - Stumpage Check</t>
  </si>
  <si>
    <t>Carbon Seeding</t>
  </si>
  <si>
    <t>Charcoal - 20 inch row spacing</t>
  </si>
  <si>
    <t>Fertilize Preplant (non carbon)</t>
  </si>
  <si>
    <t>Preplant Fertilizer Material (non carbon)</t>
  </si>
  <si>
    <t xml:space="preserve">46-0-0 Urea </t>
  </si>
  <si>
    <t>Fertilize - Spring - 1st application</t>
  </si>
  <si>
    <t>Fertilize - Spring - 2nd application</t>
  </si>
  <si>
    <t>Huskie</t>
  </si>
  <si>
    <t>Dec</t>
  </si>
  <si>
    <t>Seedling Weed Control = 1st application</t>
  </si>
  <si>
    <t>Seedling Weed Control - 1st application</t>
  </si>
  <si>
    <t>Seeding Weed Control - 2nd application</t>
  </si>
  <si>
    <t>YEAR FOUR</t>
  </si>
  <si>
    <t>YEAR FIVE</t>
  </si>
  <si>
    <t>TOTAL YEAR FIVE COSTS</t>
  </si>
  <si>
    <t>TOTAL YEAR FOUR COSTS</t>
  </si>
  <si>
    <t>Per Acre Cost</t>
  </si>
  <si>
    <t>Fees, Tests, Certification</t>
  </si>
  <si>
    <t>Electricity, Propane, Irrigation, Sanitation</t>
  </si>
  <si>
    <t>Dolomite</t>
  </si>
  <si>
    <t>2% of Year One Gross Receipts</t>
  </si>
  <si>
    <t>Ounces</t>
  </si>
  <si>
    <t>Gallon</t>
  </si>
  <si>
    <t>Pound</t>
  </si>
  <si>
    <t>Bale &amp; Stack Straw - 1000 Pound Bale</t>
  </si>
  <si>
    <t>Axiom</t>
  </si>
  <si>
    <t>Corporate Activity Tax Estimate</t>
  </si>
  <si>
    <r>
      <t xml:space="preserve">Crop  Enterprise  Cost Summary  for: </t>
    </r>
    <r>
      <rPr>
        <b/>
        <sz val="16"/>
        <color theme="3"/>
        <rFont val="Arial"/>
        <family val="2"/>
      </rPr>
      <t xml:space="preserve"> TALL FESCUE - Spring Planted</t>
    </r>
  </si>
  <si>
    <t>Jan/Feb</t>
  </si>
  <si>
    <t>Feb/Mar</t>
  </si>
  <si>
    <t>Mar/Apr</t>
  </si>
  <si>
    <t>Apr/May</t>
  </si>
  <si>
    <t>PER Acre TALL FESCUE - TURF TYPE SEED COSTS  (Carbon Planted Spring)</t>
  </si>
  <si>
    <t>Spring planted Tall Fescue assumes no harvest or income in year planted (establishment year)</t>
  </si>
  <si>
    <t>Land Cost - one year land charge</t>
  </si>
  <si>
    <t>Taxes (Real Estate) one year RE tax</t>
  </si>
  <si>
    <t>Application: Lime &amp; Dolomite</t>
  </si>
  <si>
    <t>Dolomite Material</t>
  </si>
  <si>
    <t>Lime Material</t>
  </si>
  <si>
    <t>Rodent Bait</t>
  </si>
  <si>
    <t xml:space="preserve">CAT worksheet </t>
  </si>
  <si>
    <t>ESTABLISHMENT</t>
  </si>
  <si>
    <t>Per pound seed price</t>
  </si>
  <si>
    <t>Per acre yield average</t>
  </si>
  <si>
    <t>Stumpage, straw sales, grazing, etc.</t>
  </si>
  <si>
    <t>Blue cell color  =  A formula or function</t>
  </si>
  <si>
    <t>Primary  Crop Value:</t>
  </si>
  <si>
    <t>Fixed Costs:</t>
  </si>
  <si>
    <t>Establishment</t>
  </si>
  <si>
    <t>Mustang</t>
  </si>
  <si>
    <t>8% Int for 3 Months on Variable Costs</t>
  </si>
  <si>
    <t>8% Int for 6 Months on Variable Costs</t>
  </si>
  <si>
    <r>
      <rPr>
        <b/>
        <sz val="12"/>
        <color theme="1"/>
        <rFont val="Arial"/>
        <family val="2"/>
      </rPr>
      <t>IMPORTAN</t>
    </r>
    <r>
      <rPr>
        <sz val="12"/>
        <color theme="1"/>
        <rFont val="Arial"/>
        <family val="2"/>
      </rPr>
      <t>T: This cost study was prepared on the basis that labor and applications were preformed on a "custom work" basis. Individual practices will vary from farm to farm and field to field based on best practices. Practices including noted pesticides and fertilizers are derived from study group input. Individuals utilizing these cost studies will want to use information that is pertinent to their own practices. Optional and alternative practices do exist. Producers, Seed Dealers and Crop Advisors are encouraged to recommend edits that can be used to refine this budget study.</t>
    </r>
  </si>
  <si>
    <t>Study prepared by Phil La Vine and David Sunderland. Send recommendations to: Comments@SunderlandSolutions.com</t>
  </si>
  <si>
    <t>Including Irrigation</t>
  </si>
  <si>
    <t>Tractor and Sprayer</t>
  </si>
  <si>
    <t>Soil/Grid Sample (every 2-4 years)</t>
  </si>
  <si>
    <t>Management Fee (Owner/Operator)</t>
  </si>
  <si>
    <t>Production Year:  2024</t>
  </si>
  <si>
    <t>Costs to Establish - are amortized over production years</t>
  </si>
  <si>
    <t>Crop Sequence</t>
  </si>
  <si>
    <t>Cost Category</t>
  </si>
  <si>
    <t>Calendar Sequence</t>
  </si>
  <si>
    <t>Costs to Establish (amortized)</t>
  </si>
  <si>
    <t>Production Years</t>
  </si>
  <si>
    <t>Anti-Foaming</t>
  </si>
  <si>
    <t>Anti-Foam</t>
  </si>
  <si>
    <t>Owner Operator Labor</t>
  </si>
  <si>
    <t>Fuel: Diesel, Gas, Oil, Lubricants</t>
  </si>
  <si>
    <t>Tooling Description (Inputs may vary)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</si>
</sst>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00"/>
  </numFmts>
  <fonts count="31" x14ac:knownFonts="1">
    <font>
      <sz val="10"/>
      <color rgb="FF000000"/>
      <name val="Times New Roman"/>
      <charset val="204"/>
    </font>
    <font>
      <sz val="10"/>
      <color rgb="FF000000"/>
      <name val="Times New Roman"/>
      <family val="1"/>
    </font>
    <font>
      <sz val="14"/>
      <color rgb="FF000000"/>
      <name val="Arial"/>
      <family val="2"/>
    </font>
    <font>
      <b/>
      <sz val="14"/>
      <name val="Arial"/>
      <family val="2"/>
    </font>
    <font>
      <b/>
      <sz val="16"/>
      <color theme="1"/>
      <name val="Arial"/>
      <family val="2"/>
    </font>
    <font>
      <b/>
      <sz val="16"/>
      <color theme="3"/>
      <name val="Arial"/>
      <family val="2"/>
    </font>
    <font>
      <sz val="14"/>
      <color theme="1"/>
      <name val="Arial"/>
      <family val="2"/>
    </font>
    <font>
      <sz val="10"/>
      <color rgb="FF000000"/>
      <name val="Times New Roman"/>
      <family val="1"/>
    </font>
    <font>
      <sz val="16"/>
      <color theme="1"/>
      <name val="Arial"/>
      <family val="2"/>
    </font>
    <font>
      <b/>
      <sz val="14"/>
      <color theme="1"/>
      <name val="Arial"/>
      <family val="2"/>
    </font>
    <font>
      <b/>
      <sz val="12"/>
      <color rgb="FF000000"/>
      <name val="Arial"/>
      <family val="2"/>
    </font>
    <font>
      <b/>
      <sz val="12"/>
      <color theme="1"/>
      <name val="Arial"/>
      <family val="2"/>
    </font>
    <font>
      <sz val="10"/>
      <color rgb="FF000000"/>
      <name val="Times New Roman"/>
      <family val="1"/>
    </font>
    <font>
      <sz val="12"/>
      <color rgb="FF000000"/>
      <name val="Arial"/>
      <family val="2"/>
    </font>
    <font>
      <sz val="12"/>
      <name val="Arial"/>
      <family val="2"/>
    </font>
    <font>
      <b/>
      <sz val="12"/>
      <name val="Arial"/>
      <family val="2"/>
    </font>
    <font>
      <sz val="12"/>
      <color theme="1"/>
      <name val="Arial"/>
      <family val="2"/>
    </font>
    <font>
      <sz val="8"/>
      <name val="Times New Roman"/>
      <family val="1"/>
    </font>
    <font>
      <sz val="12"/>
      <color rgb="FFFF0000"/>
      <name val="Arial"/>
      <family val="2"/>
    </font>
    <font>
      <b/>
      <sz val="16"/>
      <color rgb="FFFF0000"/>
      <name val="Arial"/>
      <family val="2"/>
    </font>
    <font>
      <sz val="10"/>
      <color rgb="FF000000"/>
      <name val="Times New Roman"/>
      <family val="1"/>
    </font>
    <font>
      <b/>
      <sz val="16"/>
      <name val="Arial"/>
      <family val="2"/>
    </font>
    <font>
      <sz val="12"/>
      <color rgb="FF000000"/>
      <name val="Helvetica"/>
      <family val="2"/>
    </font>
    <font>
      <b/>
      <sz val="11"/>
      <color theme="1"/>
      <name val="Arial"/>
      <family val="2"/>
    </font>
    <font>
      <b/>
      <sz val="14"/>
      <color theme="3" tint="-0.499984740745262"/>
      <name val="Arial"/>
      <family val="2"/>
    </font>
    <font>
      <b/>
      <sz val="12"/>
      <color rgb="FFFF0000"/>
      <name val="Arial"/>
      <family val="2"/>
    </font>
    <font>
      <sz val="11"/>
      <name val="Arial"/>
      <family val="2"/>
    </font>
    <font>
      <sz val="12"/>
      <color rgb="FF2A2A2A"/>
      <name val="Arial"/>
      <family val="2"/>
    </font>
    <font>
      <sz val="12"/>
      <color rgb="FF3F3F3F"/>
      <name val="Arial"/>
      <family val="2"/>
    </font>
    <font>
      <sz val="12"/>
      <color theme="3"/>
      <name val="Arial"/>
      <family val="2"/>
    </font>
    <font>
      <sz val="14"/>
      <color theme="1"/>
      <name val="Calibri"/>
      <family val="2"/>
      <scheme val="minor"/>
    </font>
  </fonts>
  <fills count="8">
    <fill>
      <patternFill patternType="none"/>
    </fill>
    <fill>
      <patternFill patternType="gray125"/>
    </fill>
    <fill>
      <patternFill patternType="solid">
        <fgColor rgb="FFDCE6F1"/>
        <bgColor rgb="FF000000"/>
      </patternFill>
    </fill>
    <fill>
      <patternFill patternType="solid">
        <fgColor theme="6" tint="0.59999389629810485"/>
        <bgColor indexed="64"/>
      </patternFill>
    </fill>
    <fill>
      <patternFill patternType="solid">
        <fgColor rgb="FFD8E4BC"/>
        <bgColor indexed="64"/>
      </patternFill>
    </fill>
    <fill>
      <patternFill patternType="solid">
        <fgColor rgb="FFDCE6F0"/>
        <bgColor indexed="64"/>
      </patternFill>
    </fill>
    <fill>
      <patternFill patternType="solid">
        <fgColor theme="4" tint="0.79998168889431442"/>
        <bgColor indexed="64"/>
      </patternFill>
    </fill>
    <fill>
      <patternFill patternType="solid">
        <fgColor rgb="FFFFFFE9"/>
        <bgColor indexed="64"/>
      </patternFill>
    </fill>
  </fills>
  <borders count="3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1"/>
      </left>
      <right style="thin">
        <color theme="1"/>
      </right>
      <top style="thin">
        <color theme="1"/>
      </top>
      <bottom style="thin">
        <color theme="1"/>
      </bottom>
      <diagonal/>
    </border>
    <border diagonalUp="1">
      <left style="thin">
        <color indexed="64"/>
      </left>
      <right style="thin">
        <color indexed="64"/>
      </right>
      <top style="medium">
        <color indexed="64"/>
      </top>
      <bottom style="medium">
        <color indexed="64"/>
      </bottom>
      <diagonal style="thin">
        <color indexed="64"/>
      </diagonal>
    </border>
  </borders>
  <cellStyleXfs count="5">
    <xf numFmtId="0" fontId="0" fillId="0" borderId="0"/>
    <xf numFmtId="0" fontId="1" fillId="0" borderId="0"/>
    <xf numFmtId="44" fontId="7" fillId="0" borderId="0" applyFont="0" applyFill="0" applyBorder="0" applyAlignment="0" applyProtection="0"/>
    <xf numFmtId="9" fontId="12" fillId="0" borderId="0" applyFont="0" applyFill="0" applyBorder="0" applyAlignment="0" applyProtection="0"/>
    <xf numFmtId="43" fontId="20" fillId="0" borderId="0" applyFont="0" applyFill="0" applyBorder="0" applyAlignment="0" applyProtection="0"/>
  </cellStyleXfs>
  <cellXfs count="256">
    <xf numFmtId="0" fontId="0" fillId="0" borderId="0" xfId="0" applyAlignment="1">
      <alignment horizontal="left" vertical="top"/>
    </xf>
    <xf numFmtId="2" fontId="4" fillId="0" borderId="0" xfId="2" applyNumberFormat="1" applyFont="1" applyAlignment="1">
      <alignment vertical="top"/>
    </xf>
    <xf numFmtId="2" fontId="8" fillId="0" borderId="0" xfId="2" applyNumberFormat="1" applyFont="1" applyAlignment="1">
      <alignment vertical="center"/>
    </xf>
    <xf numFmtId="2" fontId="6" fillId="0" borderId="0" xfId="2" applyNumberFormat="1" applyFont="1" applyAlignment="1">
      <alignment vertical="center"/>
    </xf>
    <xf numFmtId="2" fontId="6" fillId="0" borderId="0" xfId="2" applyNumberFormat="1" applyFont="1" applyAlignment="1">
      <alignment horizontal="left" vertical="center" indent="3"/>
    </xf>
    <xf numFmtId="2" fontId="6" fillId="0" borderId="0" xfId="2" applyNumberFormat="1" applyFont="1" applyFill="1" applyBorder="1" applyAlignment="1">
      <alignment vertical="center"/>
    </xf>
    <xf numFmtId="0" fontId="10" fillId="0" borderId="0" xfId="1" applyFont="1" applyAlignment="1">
      <alignment horizontal="center"/>
    </xf>
    <xf numFmtId="2" fontId="11" fillId="0" borderId="0" xfId="2" applyNumberFormat="1" applyFont="1" applyFill="1" applyBorder="1" applyAlignment="1" applyProtection="1">
      <alignment horizontal="center" vertical="center"/>
    </xf>
    <xf numFmtId="0" fontId="10" fillId="0" borderId="0" xfId="1" applyFont="1"/>
    <xf numFmtId="0" fontId="10" fillId="0" borderId="0" xfId="1" applyFont="1" applyAlignment="1">
      <alignment wrapText="1"/>
    </xf>
    <xf numFmtId="0" fontId="13" fillId="0" borderId="0" xfId="1" applyFont="1" applyAlignment="1">
      <alignment horizontal="left"/>
    </xf>
    <xf numFmtId="4" fontId="13" fillId="0" borderId="0" xfId="1" applyNumberFormat="1" applyFont="1" applyAlignment="1">
      <alignment horizontal="right"/>
    </xf>
    <xf numFmtId="0" fontId="13" fillId="0" borderId="0" xfId="1" applyFont="1" applyAlignment="1">
      <alignment horizontal="left" wrapText="1"/>
    </xf>
    <xf numFmtId="0" fontId="14" fillId="0" borderId="0" xfId="1" applyFont="1" applyAlignment="1">
      <alignment horizontal="left"/>
    </xf>
    <xf numFmtId="4" fontId="14" fillId="0" borderId="0" xfId="1" applyNumberFormat="1" applyFont="1" applyAlignment="1">
      <alignment horizontal="right"/>
    </xf>
    <xf numFmtId="0" fontId="14" fillId="0" borderId="0" xfId="1" applyFont="1" applyAlignment="1">
      <alignment horizontal="left" wrapText="1"/>
    </xf>
    <xf numFmtId="0" fontId="14" fillId="0" borderId="0" xfId="1" applyFont="1" applyAlignment="1">
      <alignment horizontal="center"/>
    </xf>
    <xf numFmtId="2" fontId="11" fillId="0" borderId="0" xfId="2" applyNumberFormat="1" applyFont="1" applyFill="1" applyBorder="1" applyAlignment="1" applyProtection="1"/>
    <xf numFmtId="17" fontId="14" fillId="0" borderId="4" xfId="1" applyNumberFormat="1" applyFont="1" applyBorder="1" applyAlignment="1">
      <alignment horizontal="left"/>
    </xf>
    <xf numFmtId="17" fontId="14" fillId="0" borderId="5" xfId="1" applyNumberFormat="1" applyFont="1" applyBorder="1" applyAlignment="1">
      <alignment horizontal="left"/>
    </xf>
    <xf numFmtId="17" fontId="13" fillId="0" borderId="5" xfId="1" applyNumberFormat="1" applyFont="1" applyBorder="1" applyAlignment="1" applyProtection="1">
      <alignment horizontal="left"/>
      <protection locked="0"/>
    </xf>
    <xf numFmtId="17" fontId="14" fillId="0" borderId="8" xfId="1" applyNumberFormat="1" applyFont="1" applyBorder="1" applyAlignment="1">
      <alignment horizontal="left"/>
    </xf>
    <xf numFmtId="17" fontId="14" fillId="0" borderId="6" xfId="1" applyNumberFormat="1" applyFont="1" applyBorder="1" applyAlignment="1">
      <alignment horizontal="left"/>
    </xf>
    <xf numFmtId="2" fontId="11" fillId="0" borderId="5" xfId="2" applyNumberFormat="1" applyFont="1" applyFill="1" applyBorder="1" applyAlignment="1" applyProtection="1">
      <alignment horizontal="center" vertical="center"/>
    </xf>
    <xf numFmtId="0" fontId="14" fillId="0" borderId="5" xfId="1" applyFont="1" applyBorder="1" applyAlignment="1">
      <alignment horizontal="left"/>
    </xf>
    <xf numFmtId="2" fontId="10" fillId="0" borderId="5" xfId="0" applyNumberFormat="1" applyFont="1" applyBorder="1" applyAlignment="1">
      <alignment horizontal="center" vertical="center"/>
    </xf>
    <xf numFmtId="4" fontId="11" fillId="0" borderId="0" xfId="2" applyNumberFormat="1" applyFont="1" applyFill="1" applyBorder="1" applyAlignment="1" applyProtection="1">
      <alignment horizontal="center" vertical="center"/>
    </xf>
    <xf numFmtId="4" fontId="9" fillId="0" borderId="0" xfId="2" applyNumberFormat="1" applyFont="1" applyFill="1" applyBorder="1" applyAlignment="1" applyProtection="1">
      <alignment horizontal="center" vertical="center"/>
    </xf>
    <xf numFmtId="0" fontId="14" fillId="0" borderId="8" xfId="1" applyFont="1" applyBorder="1" applyAlignment="1">
      <alignment horizontal="left"/>
    </xf>
    <xf numFmtId="0" fontId="14" fillId="0" borderId="5" xfId="1" applyFont="1" applyBorder="1"/>
    <xf numFmtId="0" fontId="14" fillId="0" borderId="5" xfId="1" applyFont="1" applyBorder="1" applyAlignment="1" applyProtection="1">
      <alignment wrapText="1"/>
      <protection locked="0"/>
    </xf>
    <xf numFmtId="4" fontId="14" fillId="0" borderId="5" xfId="1" applyNumberFormat="1" applyFont="1" applyBorder="1" applyAlignment="1">
      <alignment horizontal="right"/>
    </xf>
    <xf numFmtId="0" fontId="14" fillId="0" borderId="5" xfId="1" applyFont="1" applyBorder="1" applyAlignment="1" applyProtection="1">
      <alignment horizontal="left" wrapText="1"/>
      <protection locked="0"/>
    </xf>
    <xf numFmtId="0" fontId="16" fillId="0" borderId="5" xfId="0" applyFont="1" applyBorder="1" applyAlignment="1" applyProtection="1">
      <alignment horizontal="left" wrapText="1"/>
      <protection locked="0"/>
    </xf>
    <xf numFmtId="0" fontId="14" fillId="0" borderId="5" xfId="1" applyFont="1" applyBorder="1" applyAlignment="1">
      <alignment horizontal="left" wrapText="1"/>
    </xf>
    <xf numFmtId="0" fontId="14" fillId="0" borderId="8" xfId="1" applyFont="1" applyBorder="1" applyAlignment="1" applyProtection="1">
      <alignment wrapText="1"/>
      <protection locked="0"/>
    </xf>
    <xf numFmtId="4" fontId="13" fillId="5" borderId="5" xfId="1" applyNumberFormat="1" applyFont="1" applyFill="1" applyBorder="1" applyAlignment="1">
      <alignment horizontal="right"/>
    </xf>
    <xf numFmtId="0" fontId="10" fillId="0" borderId="0" xfId="1" applyFont="1" applyAlignment="1">
      <alignment horizontal="left"/>
    </xf>
    <xf numFmtId="4" fontId="10" fillId="0" borderId="0" xfId="1" applyNumberFormat="1" applyFont="1" applyAlignment="1">
      <alignment horizontal="right"/>
    </xf>
    <xf numFmtId="4" fontId="15" fillId="0" borderId="0" xfId="1" applyNumberFormat="1" applyFont="1" applyAlignment="1">
      <alignment horizontal="right"/>
    </xf>
    <xf numFmtId="0" fontId="14" fillId="0" borderId="4" xfId="1" applyFont="1" applyBorder="1"/>
    <xf numFmtId="0" fontId="14" fillId="0" borderId="4" xfId="1" applyFont="1" applyBorder="1" applyAlignment="1">
      <alignment horizontal="left"/>
    </xf>
    <xf numFmtId="0" fontId="14" fillId="0" borderId="4" xfId="1" applyFont="1" applyBorder="1" applyAlignment="1" applyProtection="1">
      <alignment horizontal="left" wrapText="1"/>
      <protection locked="0"/>
    </xf>
    <xf numFmtId="4" fontId="14" fillId="0" borderId="4" xfId="1" applyNumberFormat="1" applyFont="1" applyBorder="1" applyAlignment="1">
      <alignment horizontal="right"/>
    </xf>
    <xf numFmtId="4" fontId="13" fillId="5" borderId="4" xfId="1" applyNumberFormat="1" applyFont="1" applyFill="1" applyBorder="1" applyAlignment="1">
      <alignment horizontal="right"/>
    </xf>
    <xf numFmtId="4" fontId="14" fillId="5" borderId="5" xfId="1" applyNumberFormat="1" applyFont="1" applyFill="1" applyBorder="1" applyAlignment="1">
      <alignment horizontal="right"/>
    </xf>
    <xf numFmtId="0" fontId="13" fillId="0" borderId="5" xfId="1" applyFont="1" applyBorder="1" applyAlignment="1" applyProtection="1">
      <alignment horizontal="left" wrapText="1"/>
      <protection locked="0"/>
    </xf>
    <xf numFmtId="0" fontId="14" fillId="0" borderId="5" xfId="0" applyFont="1" applyBorder="1" applyAlignment="1" applyProtection="1">
      <alignment horizontal="left" wrapText="1"/>
      <protection locked="0"/>
    </xf>
    <xf numFmtId="0" fontId="14" fillId="0" borderId="5" xfId="1" applyFont="1" applyBorder="1" applyAlignment="1" applyProtection="1">
      <alignment horizontal="left"/>
      <protection locked="0"/>
    </xf>
    <xf numFmtId="164" fontId="14" fillId="0" borderId="6" xfId="3" applyNumberFormat="1" applyFont="1" applyFill="1" applyBorder="1" applyAlignment="1" applyProtection="1">
      <alignment horizontal="right"/>
    </xf>
    <xf numFmtId="4" fontId="13" fillId="5" borderId="5" xfId="0" applyNumberFormat="1" applyFont="1" applyFill="1" applyBorder="1" applyAlignment="1">
      <alignment horizontal="right"/>
    </xf>
    <xf numFmtId="4" fontId="13" fillId="5" borderId="6" xfId="1" applyNumberFormat="1" applyFont="1" applyFill="1" applyBorder="1" applyAlignment="1">
      <alignment horizontal="right"/>
    </xf>
    <xf numFmtId="4" fontId="15" fillId="5" borderId="2" xfId="1" applyNumberFormat="1" applyFont="1" applyFill="1" applyBorder="1" applyAlignment="1">
      <alignment horizontal="center"/>
    </xf>
    <xf numFmtId="2" fontId="10" fillId="0" borderId="6" xfId="0" applyNumberFormat="1" applyFont="1" applyBorder="1" applyAlignment="1">
      <alignment horizontal="center" vertical="center"/>
    </xf>
    <xf numFmtId="0" fontId="14" fillId="0" borderId="6" xfId="1" applyFont="1" applyBorder="1" applyAlignment="1">
      <alignment horizontal="left"/>
    </xf>
    <xf numFmtId="0" fontId="14" fillId="0" borderId="6" xfId="1" applyFont="1" applyBorder="1" applyAlignment="1" applyProtection="1">
      <alignment wrapText="1"/>
      <protection locked="0"/>
    </xf>
    <xf numFmtId="2" fontId="10" fillId="0" borderId="4" xfId="0" applyNumberFormat="1" applyFont="1" applyBorder="1" applyAlignment="1">
      <alignment horizontal="center" vertical="center"/>
    </xf>
    <xf numFmtId="4" fontId="13" fillId="5" borderId="4" xfId="0" applyNumberFormat="1" applyFont="1" applyFill="1" applyBorder="1" applyAlignment="1">
      <alignment horizontal="right"/>
    </xf>
    <xf numFmtId="2" fontId="6" fillId="0" borderId="0" xfId="2" applyNumberFormat="1" applyFont="1" applyBorder="1" applyAlignment="1">
      <alignment vertical="center"/>
    </xf>
    <xf numFmtId="2" fontId="6" fillId="0" borderId="0" xfId="2" applyNumberFormat="1" applyFont="1" applyBorder="1" applyAlignment="1">
      <alignment horizontal="left" vertical="center" indent="3"/>
    </xf>
    <xf numFmtId="0" fontId="2" fillId="4" borderId="4" xfId="0" applyFont="1" applyFill="1" applyBorder="1" applyAlignment="1">
      <alignment horizontal="left" vertical="center" indent="3"/>
    </xf>
    <xf numFmtId="2" fontId="4" fillId="4" borderId="4" xfId="2" applyNumberFormat="1" applyFont="1" applyFill="1" applyBorder="1" applyAlignment="1">
      <alignment vertical="center"/>
    </xf>
    <xf numFmtId="2" fontId="4" fillId="4" borderId="4" xfId="2" applyNumberFormat="1" applyFont="1" applyFill="1" applyBorder="1" applyAlignment="1">
      <alignment horizontal="center" vertical="center"/>
    </xf>
    <xf numFmtId="4" fontId="13" fillId="6" borderId="12" xfId="1" applyNumberFormat="1" applyFont="1" applyFill="1" applyBorder="1" applyAlignment="1">
      <alignment horizontal="right"/>
    </xf>
    <xf numFmtId="4" fontId="13" fillId="6" borderId="5" xfId="1" applyNumberFormat="1" applyFont="1" applyFill="1" applyBorder="1" applyAlignment="1">
      <alignment horizontal="right"/>
    </xf>
    <xf numFmtId="4" fontId="13" fillId="0" borderId="0" xfId="1" applyNumberFormat="1" applyFont="1" applyAlignment="1">
      <alignment horizontal="left"/>
    </xf>
    <xf numFmtId="4" fontId="13" fillId="5" borderId="12" xfId="1" applyNumberFormat="1" applyFont="1" applyFill="1" applyBorder="1" applyAlignment="1">
      <alignment horizontal="right"/>
    </xf>
    <xf numFmtId="0" fontId="18" fillId="0" borderId="0" xfId="1" applyFont="1" applyAlignment="1">
      <alignment horizontal="left"/>
    </xf>
    <xf numFmtId="2" fontId="19" fillId="0" borderId="0" xfId="2" applyNumberFormat="1" applyFont="1" applyAlignment="1">
      <alignment vertical="top"/>
    </xf>
    <xf numFmtId="17" fontId="14" fillId="0" borderId="5" xfId="1" applyNumberFormat="1" applyFont="1" applyBorder="1" applyAlignment="1" applyProtection="1">
      <alignment horizontal="left"/>
      <protection locked="0"/>
    </xf>
    <xf numFmtId="4" fontId="14" fillId="6" borderId="12" xfId="1" applyNumberFormat="1" applyFont="1" applyFill="1" applyBorder="1" applyAlignment="1">
      <alignment horizontal="right"/>
    </xf>
    <xf numFmtId="4" fontId="14" fillId="6" borderId="5" xfId="1" applyNumberFormat="1" applyFont="1" applyFill="1" applyBorder="1" applyAlignment="1">
      <alignment horizontal="right"/>
    </xf>
    <xf numFmtId="4" fontId="14" fillId="0" borderId="0" xfId="1" applyNumberFormat="1" applyFont="1" applyAlignment="1">
      <alignment horizontal="left"/>
    </xf>
    <xf numFmtId="4" fontId="15" fillId="5" borderId="5" xfId="1" applyNumberFormat="1" applyFont="1" applyFill="1" applyBorder="1" applyAlignment="1">
      <alignment horizontal="right"/>
    </xf>
    <xf numFmtId="2" fontId="15" fillId="0" borderId="5" xfId="2" applyNumberFormat="1" applyFont="1" applyFill="1" applyBorder="1" applyAlignment="1" applyProtection="1">
      <alignment horizontal="center" vertical="center"/>
    </xf>
    <xf numFmtId="4" fontId="13" fillId="5" borderId="12" xfId="0" applyNumberFormat="1" applyFont="1" applyFill="1" applyBorder="1" applyAlignment="1">
      <alignment horizontal="right"/>
    </xf>
    <xf numFmtId="4" fontId="14" fillId="5" borderId="12" xfId="1" applyNumberFormat="1" applyFont="1" applyFill="1" applyBorder="1" applyAlignment="1">
      <alignment horizontal="right"/>
    </xf>
    <xf numFmtId="0" fontId="21" fillId="0" borderId="0" xfId="1" applyFont="1"/>
    <xf numFmtId="0" fontId="22" fillId="0" borderId="0" xfId="0" applyFont="1" applyAlignment="1">
      <alignment horizontal="left"/>
    </xf>
    <xf numFmtId="2" fontId="4" fillId="0" borderId="0" xfId="2" applyNumberFormat="1" applyFont="1" applyAlignment="1">
      <alignment vertical="center"/>
    </xf>
    <xf numFmtId="4" fontId="14" fillId="5" borderId="10" xfId="1" applyNumberFormat="1" applyFont="1" applyFill="1" applyBorder="1" applyAlignment="1">
      <alignment horizontal="right"/>
    </xf>
    <xf numFmtId="4" fontId="13" fillId="5" borderId="18" xfId="1" applyNumberFormat="1" applyFont="1" applyFill="1" applyBorder="1" applyAlignment="1">
      <alignment horizontal="right"/>
    </xf>
    <xf numFmtId="4" fontId="10" fillId="5" borderId="21" xfId="1" applyNumberFormat="1" applyFont="1" applyFill="1" applyBorder="1" applyAlignment="1">
      <alignment horizontal="right"/>
    </xf>
    <xf numFmtId="4" fontId="10" fillId="5" borderId="22" xfId="1" applyNumberFormat="1" applyFont="1" applyFill="1" applyBorder="1" applyAlignment="1">
      <alignment horizontal="right"/>
    </xf>
    <xf numFmtId="4" fontId="15" fillId="6" borderId="22" xfId="1" applyNumberFormat="1" applyFont="1" applyFill="1" applyBorder="1" applyAlignment="1">
      <alignment horizontal="right"/>
    </xf>
    <xf numFmtId="4" fontId="10" fillId="6" borderId="22" xfId="1" applyNumberFormat="1" applyFont="1" applyFill="1" applyBorder="1" applyAlignment="1">
      <alignment horizontal="right"/>
    </xf>
    <xf numFmtId="4" fontId="15" fillId="5" borderId="22" xfId="1" applyNumberFormat="1" applyFont="1" applyFill="1" applyBorder="1" applyAlignment="1">
      <alignment horizontal="right"/>
    </xf>
    <xf numFmtId="4" fontId="13" fillId="5" borderId="20" xfId="1" applyNumberFormat="1" applyFont="1" applyFill="1" applyBorder="1" applyAlignment="1">
      <alignment horizontal="right"/>
    </xf>
    <xf numFmtId="4" fontId="13" fillId="5" borderId="10" xfId="1" applyNumberFormat="1" applyFont="1" applyFill="1" applyBorder="1" applyAlignment="1">
      <alignment horizontal="right"/>
    </xf>
    <xf numFmtId="4" fontId="14" fillId="6" borderId="10" xfId="1" applyNumberFormat="1" applyFont="1" applyFill="1" applyBorder="1" applyAlignment="1">
      <alignment horizontal="right"/>
    </xf>
    <xf numFmtId="4" fontId="13" fillId="0" borderId="18" xfId="1" applyNumberFormat="1" applyFont="1" applyBorder="1" applyAlignment="1">
      <alignment horizontal="right"/>
    </xf>
    <xf numFmtId="4" fontId="13" fillId="0" borderId="12" xfId="1" applyNumberFormat="1" applyFont="1" applyBorder="1" applyAlignment="1">
      <alignment horizontal="right"/>
    </xf>
    <xf numFmtId="4" fontId="14" fillId="0" borderId="12" xfId="1" applyNumberFormat="1" applyFont="1" applyBorder="1" applyAlignment="1">
      <alignment horizontal="right"/>
    </xf>
    <xf numFmtId="4" fontId="13" fillId="6" borderId="10" xfId="1" applyNumberFormat="1" applyFont="1" applyFill="1" applyBorder="1" applyAlignment="1">
      <alignment horizontal="right"/>
    </xf>
    <xf numFmtId="4" fontId="13" fillId="0" borderId="23" xfId="1" applyNumberFormat="1" applyFont="1" applyBorder="1" applyAlignment="1">
      <alignment horizontal="right"/>
    </xf>
    <xf numFmtId="4" fontId="13" fillId="0" borderId="19" xfId="1" applyNumberFormat="1" applyFont="1" applyBorder="1" applyAlignment="1">
      <alignment horizontal="right"/>
    </xf>
    <xf numFmtId="4" fontId="14" fillId="0" borderId="19" xfId="1" applyNumberFormat="1" applyFont="1" applyBorder="1" applyAlignment="1">
      <alignment horizontal="right"/>
    </xf>
    <xf numFmtId="4" fontId="10" fillId="5" borderId="21" xfId="1" applyNumberFormat="1" applyFont="1" applyFill="1" applyBorder="1"/>
    <xf numFmtId="4" fontId="13" fillId="0" borderId="23" xfId="1" applyNumberFormat="1" applyFont="1" applyBorder="1"/>
    <xf numFmtId="4" fontId="10" fillId="5" borderId="22" xfId="1" applyNumberFormat="1" applyFont="1" applyFill="1" applyBorder="1"/>
    <xf numFmtId="4" fontId="13" fillId="0" borderId="19" xfId="1" applyNumberFormat="1" applyFont="1" applyBorder="1"/>
    <xf numFmtId="4" fontId="15" fillId="6" borderId="22" xfId="1" applyNumberFormat="1" applyFont="1" applyFill="1" applyBorder="1"/>
    <xf numFmtId="4" fontId="14" fillId="0" borderId="19" xfId="1" applyNumberFormat="1" applyFont="1" applyBorder="1"/>
    <xf numFmtId="4" fontId="10" fillId="6" borderId="22" xfId="1" applyNumberFormat="1" applyFont="1" applyFill="1" applyBorder="1"/>
    <xf numFmtId="4" fontId="15" fillId="5" borderId="22" xfId="1" applyNumberFormat="1" applyFont="1" applyFill="1" applyBorder="1"/>
    <xf numFmtId="4" fontId="15" fillId="5" borderId="10" xfId="1" applyNumberFormat="1" applyFont="1" applyFill="1" applyBorder="1" applyAlignment="1">
      <alignment horizontal="right"/>
    </xf>
    <xf numFmtId="4" fontId="13" fillId="5" borderId="24" xfId="1" applyNumberFormat="1" applyFont="1" applyFill="1" applyBorder="1" applyAlignment="1">
      <alignment horizontal="right"/>
    </xf>
    <xf numFmtId="4" fontId="15" fillId="5" borderId="25" xfId="1" applyNumberFormat="1" applyFont="1" applyFill="1" applyBorder="1" applyAlignment="1">
      <alignment horizontal="center"/>
    </xf>
    <xf numFmtId="4" fontId="10" fillId="5" borderId="26" xfId="1" applyNumberFormat="1" applyFont="1" applyFill="1" applyBorder="1" applyAlignment="1">
      <alignment horizontal="right"/>
    </xf>
    <xf numFmtId="4" fontId="15" fillId="5" borderId="7" xfId="1" applyNumberFormat="1" applyFont="1" applyFill="1" applyBorder="1" applyAlignment="1">
      <alignment horizontal="center"/>
    </xf>
    <xf numFmtId="4" fontId="13" fillId="5" borderId="10" xfId="0" applyNumberFormat="1" applyFont="1" applyFill="1" applyBorder="1" applyAlignment="1">
      <alignment horizontal="right"/>
    </xf>
    <xf numFmtId="4" fontId="13" fillId="5" borderId="11" xfId="1" applyNumberFormat="1" applyFont="1" applyFill="1" applyBorder="1" applyAlignment="1">
      <alignment horizontal="right"/>
    </xf>
    <xf numFmtId="4" fontId="15" fillId="5" borderId="27" xfId="1" applyNumberFormat="1" applyFont="1" applyFill="1" applyBorder="1" applyAlignment="1">
      <alignment horizontal="center"/>
    </xf>
    <xf numFmtId="4" fontId="13" fillId="0" borderId="12" xfId="0" applyNumberFormat="1" applyFont="1" applyBorder="1" applyAlignment="1">
      <alignment horizontal="right"/>
    </xf>
    <xf numFmtId="4" fontId="13" fillId="0" borderId="24" xfId="1" applyNumberFormat="1" applyFont="1" applyBorder="1" applyAlignment="1">
      <alignment horizontal="right"/>
    </xf>
    <xf numFmtId="4" fontId="13" fillId="5" borderId="25" xfId="1" applyNumberFormat="1" applyFont="1" applyFill="1" applyBorder="1" applyAlignment="1">
      <alignment horizontal="right"/>
    </xf>
    <xf numFmtId="4" fontId="13" fillId="0" borderId="28" xfId="1" applyNumberFormat="1" applyFont="1" applyBorder="1" applyAlignment="1">
      <alignment horizontal="right"/>
    </xf>
    <xf numFmtId="4" fontId="15" fillId="5" borderId="13" xfId="1" applyNumberFormat="1" applyFont="1" applyFill="1" applyBorder="1" applyAlignment="1">
      <alignment horizontal="center"/>
    </xf>
    <xf numFmtId="4" fontId="10" fillId="5" borderId="7" xfId="1" applyNumberFormat="1" applyFont="1" applyFill="1" applyBorder="1" applyAlignment="1">
      <alignment horizontal="right"/>
    </xf>
    <xf numFmtId="4" fontId="15" fillId="5" borderId="7" xfId="1" applyNumberFormat="1" applyFont="1" applyFill="1" applyBorder="1" applyAlignment="1">
      <alignment horizontal="right"/>
    </xf>
    <xf numFmtId="4" fontId="15" fillId="5" borderId="25" xfId="1" applyNumberFormat="1" applyFont="1" applyFill="1" applyBorder="1" applyAlignment="1">
      <alignment horizontal="right"/>
    </xf>
    <xf numFmtId="4" fontId="15" fillId="5" borderId="2" xfId="1" applyNumberFormat="1" applyFont="1" applyFill="1" applyBorder="1" applyAlignment="1">
      <alignment horizontal="right"/>
    </xf>
    <xf numFmtId="4" fontId="15" fillId="5" borderId="27" xfId="1" applyNumberFormat="1" applyFont="1" applyFill="1" applyBorder="1" applyAlignment="1">
      <alignment horizontal="right"/>
    </xf>
    <xf numFmtId="4" fontId="15" fillId="5" borderId="13" xfId="1" applyNumberFormat="1" applyFont="1" applyFill="1" applyBorder="1" applyAlignment="1">
      <alignment horizontal="right"/>
    </xf>
    <xf numFmtId="4" fontId="13" fillId="5" borderId="18" xfId="0" applyNumberFormat="1" applyFont="1" applyFill="1" applyBorder="1" applyAlignment="1">
      <alignment horizontal="right"/>
    </xf>
    <xf numFmtId="4" fontId="13" fillId="5" borderId="20" xfId="0" applyNumberFormat="1" applyFont="1" applyFill="1" applyBorder="1" applyAlignment="1">
      <alignment horizontal="right"/>
    </xf>
    <xf numFmtId="4" fontId="13" fillId="0" borderId="18" xfId="0" applyNumberFormat="1" applyFont="1" applyBorder="1" applyAlignment="1">
      <alignment horizontal="right"/>
    </xf>
    <xf numFmtId="4" fontId="10" fillId="6" borderId="26" xfId="1" applyNumberFormat="1" applyFont="1" applyFill="1" applyBorder="1" applyAlignment="1">
      <alignment horizontal="right"/>
    </xf>
    <xf numFmtId="2" fontId="23" fillId="0" borderId="5" xfId="2" applyNumberFormat="1" applyFont="1" applyFill="1" applyBorder="1" applyAlignment="1" applyProtection="1">
      <alignment horizontal="center" vertical="center"/>
    </xf>
    <xf numFmtId="2" fontId="23" fillId="0" borderId="4" xfId="2" applyNumberFormat="1" applyFont="1" applyFill="1" applyBorder="1" applyAlignment="1" applyProtection="1">
      <alignment horizontal="center" vertical="center"/>
    </xf>
    <xf numFmtId="2" fontId="24" fillId="0" borderId="0" xfId="2" applyNumberFormat="1" applyFont="1" applyAlignment="1">
      <alignment vertical="center"/>
    </xf>
    <xf numFmtId="2" fontId="25" fillId="0" borderId="0" xfId="2" applyNumberFormat="1" applyFont="1" applyFill="1" applyBorder="1" applyAlignment="1" applyProtection="1"/>
    <xf numFmtId="4" fontId="25" fillId="0" borderId="0" xfId="1" applyNumberFormat="1" applyFont="1" applyAlignment="1">
      <alignment horizontal="right"/>
    </xf>
    <xf numFmtId="4" fontId="15" fillId="0" borderId="10" xfId="1" applyNumberFormat="1" applyFont="1" applyBorder="1" applyAlignment="1">
      <alignment horizontal="right"/>
    </xf>
    <xf numFmtId="4" fontId="15" fillId="0" borderId="20" xfId="1" applyNumberFormat="1" applyFont="1" applyBorder="1" applyAlignment="1">
      <alignment horizontal="right"/>
    </xf>
    <xf numFmtId="4" fontId="15" fillId="5" borderId="11" xfId="1" applyNumberFormat="1" applyFont="1" applyFill="1" applyBorder="1" applyAlignment="1">
      <alignment horizontal="right"/>
    </xf>
    <xf numFmtId="8" fontId="13" fillId="0" borderId="5" xfId="0" applyNumberFormat="1" applyFont="1" applyBorder="1" applyAlignment="1">
      <alignment horizontal="left" vertical="center" indent="3"/>
    </xf>
    <xf numFmtId="4" fontId="14" fillId="0" borderId="5" xfId="0" applyNumberFormat="1" applyFont="1" applyBorder="1"/>
    <xf numFmtId="4" fontId="11" fillId="0" borderId="5" xfId="2" applyNumberFormat="1" applyFont="1" applyFill="1" applyBorder="1" applyAlignment="1"/>
    <xf numFmtId="2" fontId="16" fillId="0" borderId="0" xfId="2" applyNumberFormat="1" applyFont="1" applyBorder="1" applyAlignment="1">
      <alignment horizontal="left" vertical="center" indent="3"/>
    </xf>
    <xf numFmtId="1" fontId="27" fillId="0" borderId="6" xfId="0" applyNumberFormat="1" applyFont="1" applyBorder="1" applyAlignment="1">
      <alignment horizontal="left" vertical="center" indent="3"/>
    </xf>
    <xf numFmtId="4" fontId="14" fillId="0" borderId="6" xfId="4" applyNumberFormat="1" applyFont="1" applyBorder="1" applyAlignment="1"/>
    <xf numFmtId="4" fontId="18" fillId="0" borderId="6" xfId="2" applyNumberFormat="1" applyFont="1" applyFill="1" applyBorder="1" applyAlignment="1"/>
    <xf numFmtId="2" fontId="16" fillId="0" borderId="0" xfId="2" applyNumberFormat="1" applyFont="1" applyFill="1" applyBorder="1" applyAlignment="1">
      <alignment horizontal="left" vertical="center" indent="3"/>
    </xf>
    <xf numFmtId="1" fontId="15" fillId="5" borderId="2" xfId="0" applyNumberFormat="1" applyFont="1" applyFill="1" applyBorder="1" applyAlignment="1">
      <alignment horizontal="left" vertical="center" indent="3"/>
    </xf>
    <xf numFmtId="1" fontId="28" fillId="0" borderId="8" xfId="0" applyNumberFormat="1" applyFont="1" applyBorder="1" applyAlignment="1">
      <alignment horizontal="left" vertical="center" indent="3"/>
    </xf>
    <xf numFmtId="4" fontId="14" fillId="0" borderId="8" xfId="0" applyNumberFormat="1" applyFont="1" applyBorder="1"/>
    <xf numFmtId="4" fontId="18" fillId="0" borderId="8" xfId="2" applyNumberFormat="1" applyFont="1" applyFill="1" applyBorder="1" applyAlignment="1"/>
    <xf numFmtId="4" fontId="14" fillId="0" borderId="8" xfId="4" applyNumberFormat="1" applyFont="1" applyBorder="1" applyAlignment="1"/>
    <xf numFmtId="2" fontId="16" fillId="4" borderId="4" xfId="2" applyNumberFormat="1" applyFont="1" applyFill="1" applyBorder="1" applyAlignment="1">
      <alignment horizontal="left" vertical="center" indent="3"/>
    </xf>
    <xf numFmtId="4" fontId="16" fillId="4" borderId="4" xfId="2" applyNumberFormat="1" applyFont="1" applyFill="1" applyBorder="1" applyAlignment="1"/>
    <xf numFmtId="2" fontId="16" fillId="4" borderId="5" xfId="2" applyNumberFormat="1" applyFont="1" applyFill="1" applyBorder="1" applyAlignment="1">
      <alignment vertical="center"/>
    </xf>
    <xf numFmtId="2" fontId="16" fillId="0" borderId="5" xfId="2" applyNumberFormat="1" applyFont="1" applyBorder="1" applyAlignment="1">
      <alignment horizontal="left" vertical="center" indent="3"/>
    </xf>
    <xf numFmtId="4" fontId="16" fillId="0" borderId="5" xfId="2" applyNumberFormat="1" applyFont="1" applyFill="1" applyBorder="1" applyAlignment="1"/>
    <xf numFmtId="4" fontId="16" fillId="0" borderId="5" xfId="2" applyNumberFormat="1" applyFont="1" applyBorder="1" applyAlignment="1"/>
    <xf numFmtId="2" fontId="16" fillId="0" borderId="6" xfId="2" applyNumberFormat="1" applyFont="1" applyBorder="1" applyAlignment="1">
      <alignment horizontal="left" vertical="center" indent="3"/>
    </xf>
    <xf numFmtId="4" fontId="16" fillId="0" borderId="6" xfId="2" applyNumberFormat="1" applyFont="1" applyBorder="1" applyAlignment="1"/>
    <xf numFmtId="4" fontId="16" fillId="0" borderId="6" xfId="2" applyNumberFormat="1" applyFont="1" applyFill="1" applyBorder="1" applyAlignment="1"/>
    <xf numFmtId="4" fontId="14" fillId="0" borderId="6" xfId="0" applyNumberFormat="1" applyFont="1" applyBorder="1"/>
    <xf numFmtId="2" fontId="11" fillId="5" borderId="2" xfId="2" applyNumberFormat="1" applyFont="1" applyFill="1" applyBorder="1" applyAlignment="1">
      <alignment horizontal="center" vertical="center"/>
    </xf>
    <xf numFmtId="2" fontId="16" fillId="0" borderId="12" xfId="2" applyNumberFormat="1" applyFont="1" applyBorder="1" applyAlignment="1">
      <alignment vertical="center"/>
    </xf>
    <xf numFmtId="2" fontId="16" fillId="5" borderId="2" xfId="2" applyNumberFormat="1" applyFont="1" applyFill="1" applyBorder="1" applyAlignment="1">
      <alignment horizontal="left" vertical="center" indent="3"/>
    </xf>
    <xf numFmtId="2" fontId="11" fillId="5" borderId="2" xfId="2" applyNumberFormat="1" applyFont="1" applyFill="1" applyBorder="1" applyAlignment="1">
      <alignment horizontal="left" vertical="center" indent="3"/>
    </xf>
    <xf numFmtId="2" fontId="11" fillId="4" borderId="5" xfId="2" applyNumberFormat="1" applyFont="1" applyFill="1" applyBorder="1" applyAlignment="1">
      <alignment horizontal="center" vertical="center"/>
    </xf>
    <xf numFmtId="4" fontId="18" fillId="0" borderId="17" xfId="2" applyNumberFormat="1" applyFont="1" applyFill="1" applyBorder="1" applyAlignment="1"/>
    <xf numFmtId="4" fontId="18" fillId="0" borderId="5" xfId="2" applyNumberFormat="1" applyFont="1" applyFill="1" applyBorder="1" applyAlignment="1"/>
    <xf numFmtId="2" fontId="29" fillId="0" borderId="5" xfId="2" applyNumberFormat="1" applyFont="1" applyFill="1" applyBorder="1" applyAlignment="1">
      <alignment horizontal="left" vertical="center" indent="3"/>
    </xf>
    <xf numFmtId="2" fontId="29" fillId="0" borderId="5" xfId="2" applyNumberFormat="1" applyFont="1" applyBorder="1" applyAlignment="1">
      <alignment horizontal="left" vertical="center" indent="3"/>
    </xf>
    <xf numFmtId="4" fontId="18" fillId="0" borderId="17" xfId="2" applyNumberFormat="1" applyFont="1" applyBorder="1" applyAlignment="1"/>
    <xf numFmtId="4" fontId="18" fillId="0" borderId="5" xfId="2" applyNumberFormat="1" applyFont="1" applyBorder="1" applyAlignment="1"/>
    <xf numFmtId="4" fontId="14" fillId="0" borderId="5" xfId="2" applyNumberFormat="1" applyFont="1" applyBorder="1" applyAlignment="1"/>
    <xf numFmtId="44" fontId="15" fillId="5" borderId="2" xfId="2" applyFont="1" applyFill="1" applyBorder="1" applyAlignment="1"/>
    <xf numFmtId="44" fontId="11" fillId="5" borderId="2" xfId="2" applyFont="1" applyFill="1" applyBorder="1" applyAlignment="1"/>
    <xf numFmtId="44" fontId="16" fillId="0" borderId="2" xfId="2" applyFont="1" applyBorder="1" applyAlignment="1"/>
    <xf numFmtId="44" fontId="15" fillId="5" borderId="3" xfId="2" applyFont="1" applyFill="1" applyBorder="1" applyAlignment="1"/>
    <xf numFmtId="2" fontId="26" fillId="0" borderId="5" xfId="2" applyNumberFormat="1" applyFont="1" applyBorder="1" applyAlignment="1">
      <alignment horizontal="left" wrapText="1" indent="1"/>
    </xf>
    <xf numFmtId="0" fontId="15" fillId="5" borderId="1" xfId="0" applyFont="1" applyFill="1" applyBorder="1" applyAlignment="1">
      <alignment horizontal="right"/>
    </xf>
    <xf numFmtId="44" fontId="18" fillId="0" borderId="27" xfId="2" applyFont="1" applyFill="1" applyBorder="1" applyAlignment="1"/>
    <xf numFmtId="44" fontId="15" fillId="6" borderId="7" xfId="2" applyFont="1" applyFill="1" applyBorder="1" applyAlignment="1"/>
    <xf numFmtId="2" fontId="4" fillId="0" borderId="0" xfId="2" applyNumberFormat="1" applyFont="1" applyAlignment="1">
      <alignment horizontal="center" vertical="center"/>
    </xf>
    <xf numFmtId="4" fontId="10" fillId="5" borderId="5" xfId="1" applyNumberFormat="1" applyFont="1" applyFill="1" applyBorder="1" applyAlignment="1">
      <alignment horizontal="right"/>
    </xf>
    <xf numFmtId="2" fontId="11" fillId="5" borderId="1" xfId="2" applyNumberFormat="1" applyFont="1" applyFill="1" applyBorder="1" applyAlignment="1">
      <alignment horizontal="right"/>
    </xf>
    <xf numFmtId="0" fontId="3" fillId="4" borderId="4" xfId="0" applyFont="1" applyFill="1" applyBorder="1"/>
    <xf numFmtId="2" fontId="11" fillId="4" borderId="4" xfId="2" applyNumberFormat="1" applyFont="1" applyFill="1" applyBorder="1" applyAlignment="1">
      <alignment horizontal="left"/>
    </xf>
    <xf numFmtId="2" fontId="16" fillId="0" borderId="5" xfId="2" applyNumberFormat="1" applyFont="1" applyBorder="1" applyAlignment="1">
      <alignment horizontal="left"/>
    </xf>
    <xf numFmtId="2" fontId="16" fillId="0" borderId="5" xfId="2" applyNumberFormat="1" applyFont="1" applyBorder="1" applyAlignment="1">
      <alignment horizontal="right"/>
    </xf>
    <xf numFmtId="2" fontId="16" fillId="0" borderId="5" xfId="2" applyNumberFormat="1" applyFont="1" applyFill="1" applyBorder="1" applyAlignment="1">
      <alignment horizontal="right"/>
    </xf>
    <xf numFmtId="0" fontId="14" fillId="0" borderId="5" xfId="0" applyFont="1" applyBorder="1" applyAlignment="1">
      <alignment horizontal="left" indent="1"/>
    </xf>
    <xf numFmtId="0" fontId="14" fillId="0" borderId="6" xfId="0" applyFont="1" applyBorder="1" applyAlignment="1">
      <alignment horizontal="left" indent="1"/>
    </xf>
    <xf numFmtId="0" fontId="14" fillId="0" borderId="8" xfId="0" applyFont="1" applyBorder="1" applyAlignment="1">
      <alignment horizontal="left" indent="1"/>
    </xf>
    <xf numFmtId="2" fontId="16" fillId="0" borderId="5" xfId="2" applyNumberFormat="1" applyFont="1" applyBorder="1" applyAlignment="1">
      <alignment horizontal="left" indent="1"/>
    </xf>
    <xf numFmtId="2" fontId="16" fillId="0" borderId="6" xfId="2" applyNumberFormat="1" applyFont="1" applyBorder="1" applyAlignment="1">
      <alignment horizontal="left" indent="1"/>
    </xf>
    <xf numFmtId="165" fontId="16" fillId="0" borderId="5" xfId="2" applyNumberFormat="1" applyFont="1" applyBorder="1" applyAlignment="1">
      <alignment horizontal="left"/>
    </xf>
    <xf numFmtId="165" fontId="14" fillId="0" borderId="5" xfId="2" applyNumberFormat="1" applyFont="1" applyFill="1" applyBorder="1" applyAlignment="1">
      <alignment horizontal="left"/>
    </xf>
    <xf numFmtId="165" fontId="14" fillId="0" borderId="12" xfId="2" applyNumberFormat="1" applyFont="1" applyFill="1" applyBorder="1" applyAlignment="1">
      <alignment horizontal="left"/>
    </xf>
    <xf numFmtId="165" fontId="14" fillId="0" borderId="5" xfId="2" applyNumberFormat="1" applyFont="1" applyFill="1" applyBorder="1" applyAlignment="1">
      <alignment horizontal="left" wrapText="1"/>
    </xf>
    <xf numFmtId="165" fontId="16" fillId="0" borderId="12" xfId="2" applyNumberFormat="1" applyFont="1" applyBorder="1" applyAlignment="1"/>
    <xf numFmtId="2" fontId="9" fillId="0" borderId="30" xfId="2" applyNumberFormat="1" applyFont="1" applyBorder="1" applyAlignment="1">
      <alignment horizontal="center" vertical="center"/>
    </xf>
    <xf numFmtId="2" fontId="9" fillId="0" borderId="31" xfId="2" applyNumberFormat="1" applyFont="1" applyBorder="1" applyAlignment="1">
      <alignment vertical="center"/>
    </xf>
    <xf numFmtId="4" fontId="9" fillId="0" borderId="32" xfId="2" applyNumberFormat="1" applyFont="1" applyBorder="1" applyAlignment="1">
      <alignment vertical="center"/>
    </xf>
    <xf numFmtId="4" fontId="9" fillId="0" borderId="32" xfId="2" applyNumberFormat="1" applyFont="1" applyBorder="1" applyAlignment="1">
      <alignment horizontal="center" vertical="center"/>
    </xf>
    <xf numFmtId="2" fontId="9" fillId="0" borderId="32" xfId="2" applyNumberFormat="1" applyFont="1" applyBorder="1" applyAlignment="1">
      <alignment vertical="top"/>
    </xf>
    <xf numFmtId="2" fontId="9" fillId="0" borderId="33" xfId="2" applyNumberFormat="1" applyFont="1" applyBorder="1" applyAlignment="1">
      <alignment horizontal="center" vertical="center"/>
    </xf>
    <xf numFmtId="2" fontId="9" fillId="0" borderId="16" xfId="2" applyNumberFormat="1" applyFont="1" applyBorder="1" applyAlignment="1">
      <alignment horizontal="center" vertical="center"/>
    </xf>
    <xf numFmtId="2" fontId="9" fillId="0" borderId="1" xfId="2" applyNumberFormat="1" applyFont="1" applyBorder="1" applyAlignment="1">
      <alignment horizontal="center" vertical="center"/>
    </xf>
    <xf numFmtId="2" fontId="9" fillId="0" borderId="2" xfId="2" applyNumberFormat="1" applyFont="1" applyBorder="1" applyAlignment="1">
      <alignment horizontal="center" vertical="center"/>
    </xf>
    <xf numFmtId="4" fontId="9" fillId="0" borderId="2" xfId="2" applyNumberFormat="1" applyFont="1" applyFill="1" applyBorder="1" applyAlignment="1">
      <alignment horizontal="center" vertical="center"/>
    </xf>
    <xf numFmtId="2" fontId="9" fillId="0" borderId="2" xfId="2" applyNumberFormat="1" applyFont="1" applyFill="1" applyBorder="1" applyAlignment="1">
      <alignment vertical="center"/>
    </xf>
    <xf numFmtId="4" fontId="9" fillId="0" borderId="3" xfId="2" applyNumberFormat="1" applyFont="1" applyFill="1" applyBorder="1" applyAlignment="1">
      <alignment horizontal="center" vertical="center"/>
    </xf>
    <xf numFmtId="2" fontId="9" fillId="0" borderId="29" xfId="2" applyNumberFormat="1" applyFont="1" applyBorder="1" applyAlignment="1">
      <alignment horizontal="center" vertical="center"/>
    </xf>
    <xf numFmtId="4" fontId="9" fillId="0" borderId="30" xfId="2" applyNumberFormat="1" applyFont="1" applyBorder="1" applyAlignment="1">
      <alignment horizontal="center" vertical="center"/>
    </xf>
    <xf numFmtId="2" fontId="16" fillId="0" borderId="0" xfId="2" applyNumberFormat="1" applyFont="1" applyAlignment="1">
      <alignment horizontal="left" vertical="center" indent="3"/>
    </xf>
    <xf numFmtId="10" fontId="14" fillId="0" borderId="5" xfId="3" applyNumberFormat="1" applyFont="1" applyFill="1" applyBorder="1" applyAlignment="1" applyProtection="1">
      <alignment horizontal="right"/>
    </xf>
    <xf numFmtId="0" fontId="30" fillId="0" borderId="34" xfId="0" applyFont="1" applyBorder="1" applyAlignment="1">
      <alignment horizontal="left" wrapText="1"/>
    </xf>
    <xf numFmtId="2" fontId="16" fillId="0" borderId="5" xfId="2" applyNumberFormat="1" applyFont="1" applyFill="1" applyBorder="1" applyAlignment="1">
      <alignment horizontal="left"/>
    </xf>
    <xf numFmtId="0" fontId="15" fillId="3" borderId="1" xfId="1" applyFont="1" applyFill="1" applyBorder="1" applyAlignment="1">
      <alignment horizontal="center" vertical="center" wrapText="1"/>
    </xf>
    <xf numFmtId="0" fontId="15" fillId="3" borderId="2" xfId="1" applyFont="1" applyFill="1" applyBorder="1" applyAlignment="1">
      <alignment horizontal="center" vertical="center" wrapText="1"/>
    </xf>
    <xf numFmtId="0" fontId="15" fillId="3" borderId="2" xfId="1" applyFont="1" applyFill="1" applyBorder="1" applyAlignment="1" applyProtection="1">
      <alignment horizontal="center" vertical="center" wrapText="1"/>
      <protection locked="0"/>
    </xf>
    <xf numFmtId="4" fontId="15" fillId="3" borderId="2" xfId="1" applyNumberFormat="1" applyFont="1" applyFill="1" applyBorder="1" applyAlignment="1">
      <alignment horizontal="center" vertical="center" wrapText="1"/>
    </xf>
    <xf numFmtId="4" fontId="10" fillId="3" borderId="2" xfId="1" applyNumberFormat="1" applyFont="1" applyFill="1" applyBorder="1" applyAlignment="1">
      <alignment horizontal="center" vertical="center" wrapText="1"/>
    </xf>
    <xf numFmtId="4" fontId="11" fillId="3" borderId="2" xfId="2" applyNumberFormat="1" applyFont="1" applyFill="1" applyBorder="1" applyAlignment="1" applyProtection="1">
      <alignment horizontal="center" vertical="center" wrapText="1"/>
    </xf>
    <xf numFmtId="4" fontId="11" fillId="3" borderId="3" xfId="2" applyNumberFormat="1" applyFont="1" applyFill="1" applyBorder="1" applyAlignment="1" applyProtection="1">
      <alignment horizontal="center" vertical="center" wrapText="1"/>
    </xf>
    <xf numFmtId="4" fontId="10" fillId="3" borderId="35" xfId="1" applyNumberFormat="1" applyFont="1" applyFill="1" applyBorder="1" applyAlignment="1">
      <alignment horizontal="center" vertical="center" wrapText="1"/>
    </xf>
    <xf numFmtId="4" fontId="10" fillId="3" borderId="3" xfId="1" applyNumberFormat="1" applyFont="1" applyFill="1" applyBorder="1" applyAlignment="1">
      <alignment horizontal="center" vertical="center" wrapText="1"/>
    </xf>
    <xf numFmtId="4" fontId="13" fillId="0" borderId="0" xfId="1" applyNumberFormat="1" applyFont="1" applyAlignment="1">
      <alignment horizontal="center" vertical="center" wrapText="1"/>
    </xf>
    <xf numFmtId="0" fontId="13" fillId="0" borderId="0" xfId="1" applyFont="1" applyAlignment="1">
      <alignment horizontal="center" vertical="center" wrapText="1"/>
    </xf>
    <xf numFmtId="2" fontId="11" fillId="0" borderId="4" xfId="2" applyNumberFormat="1" applyFont="1" applyFill="1" applyBorder="1" applyAlignment="1" applyProtection="1">
      <alignment horizontal="center" vertical="center"/>
    </xf>
    <xf numFmtId="2" fontId="23" fillId="0" borderId="6" xfId="2" applyNumberFormat="1" applyFont="1" applyFill="1" applyBorder="1" applyAlignment="1" applyProtection="1">
      <alignment horizontal="center" vertical="center"/>
    </xf>
    <xf numFmtId="4" fontId="10" fillId="5" borderId="26" xfId="1" applyNumberFormat="1" applyFont="1" applyFill="1" applyBorder="1"/>
    <xf numFmtId="4" fontId="13" fillId="0" borderId="28" xfId="1" applyNumberFormat="1" applyFont="1" applyBorder="1"/>
    <xf numFmtId="4" fontId="15" fillId="0" borderId="13" xfId="1" applyNumberFormat="1" applyFont="1" applyBorder="1" applyAlignment="1">
      <alignment horizontal="right"/>
    </xf>
    <xf numFmtId="2" fontId="4" fillId="0" borderId="0" xfId="2" applyNumberFormat="1" applyFont="1" applyAlignment="1">
      <alignment horizontal="left" vertical="top"/>
    </xf>
    <xf numFmtId="2" fontId="16" fillId="0" borderId="5" xfId="2" applyNumberFormat="1" applyFont="1" applyBorder="1" applyAlignment="1">
      <alignment horizontal="center" vertical="center"/>
    </xf>
    <xf numFmtId="2" fontId="16" fillId="7" borderId="9" xfId="2" applyNumberFormat="1" applyFont="1" applyFill="1" applyBorder="1" applyAlignment="1">
      <alignment horizontal="left" vertical="center" wrapText="1"/>
    </xf>
    <xf numFmtId="2" fontId="16" fillId="7" borderId="13" xfId="2" applyNumberFormat="1" applyFont="1" applyFill="1" applyBorder="1" applyAlignment="1">
      <alignment horizontal="left" vertical="center" wrapText="1"/>
    </xf>
    <xf numFmtId="2" fontId="16" fillId="7" borderId="29" xfId="2" applyNumberFormat="1" applyFont="1" applyFill="1" applyBorder="1" applyAlignment="1">
      <alignment horizontal="left" vertical="center" wrapText="1"/>
    </xf>
    <xf numFmtId="2" fontId="16" fillId="0" borderId="0" xfId="2" applyNumberFormat="1" applyFont="1" applyAlignment="1">
      <alignment horizontal="left" vertical="center"/>
    </xf>
    <xf numFmtId="4" fontId="9" fillId="0" borderId="9" xfId="2" applyNumberFormat="1" applyFont="1" applyBorder="1" applyAlignment="1">
      <alignment horizontal="center" vertical="center"/>
    </xf>
    <xf numFmtId="4" fontId="9" fillId="0" borderId="13" xfId="2" applyNumberFormat="1" applyFont="1" applyBorder="1" applyAlignment="1">
      <alignment horizontal="center" vertical="center"/>
    </xf>
    <xf numFmtId="4" fontId="9" fillId="0" borderId="29" xfId="2" applyNumberFormat="1" applyFont="1" applyBorder="1" applyAlignment="1">
      <alignment horizontal="center" vertic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27" xfId="0" applyFont="1" applyFill="1" applyBorder="1" applyAlignment="1">
      <alignment horizontal="center"/>
    </xf>
    <xf numFmtId="4" fontId="3" fillId="3" borderId="14" xfId="2" applyNumberFormat="1" applyFont="1" applyFill="1" applyBorder="1" applyAlignment="1" applyProtection="1">
      <alignment horizontal="center" vertical="center"/>
    </xf>
    <xf numFmtId="4" fontId="3" fillId="3" borderId="15" xfId="2" applyNumberFormat="1" applyFont="1" applyFill="1" applyBorder="1" applyAlignment="1" applyProtection="1">
      <alignment horizontal="center" vertical="center"/>
    </xf>
    <xf numFmtId="4" fontId="3" fillId="3" borderId="16" xfId="2" applyNumberFormat="1" applyFont="1" applyFill="1" applyBorder="1" applyAlignment="1" applyProtection="1">
      <alignment horizontal="center" vertical="center"/>
    </xf>
    <xf numFmtId="4" fontId="9" fillId="3" borderId="14" xfId="2" applyNumberFormat="1" applyFont="1" applyFill="1" applyBorder="1" applyAlignment="1" applyProtection="1">
      <alignment horizontal="center" vertical="center"/>
    </xf>
    <xf numFmtId="4" fontId="9" fillId="3" borderId="15" xfId="2" applyNumberFormat="1" applyFont="1" applyFill="1" applyBorder="1" applyAlignment="1" applyProtection="1">
      <alignment horizontal="center" vertical="center"/>
    </xf>
    <xf numFmtId="4" fontId="9" fillId="3" borderId="16" xfId="2" applyNumberFormat="1" applyFont="1" applyFill="1" applyBorder="1" applyAlignment="1" applyProtection="1">
      <alignment horizontal="center" vertical="center"/>
    </xf>
    <xf numFmtId="0" fontId="3" fillId="5" borderId="9" xfId="1" applyFont="1" applyFill="1" applyBorder="1" applyAlignment="1">
      <alignment horizontal="center"/>
    </xf>
    <xf numFmtId="0" fontId="3" fillId="5" borderId="13" xfId="1" applyFont="1" applyFill="1" applyBorder="1" applyAlignment="1">
      <alignment horizontal="center"/>
    </xf>
    <xf numFmtId="0" fontId="3" fillId="5" borderId="1" xfId="1" applyFont="1" applyFill="1" applyBorder="1" applyAlignment="1">
      <alignment horizontal="center"/>
    </xf>
    <xf numFmtId="0" fontId="3" fillId="5" borderId="2" xfId="1" applyFont="1" applyFill="1" applyBorder="1" applyAlignment="1">
      <alignment horizontal="center"/>
    </xf>
    <xf numFmtId="0" fontId="3" fillId="5" borderId="27" xfId="1" applyFont="1" applyFill="1" applyBorder="1" applyAlignment="1">
      <alignment horizontal="center"/>
    </xf>
    <xf numFmtId="4" fontId="14" fillId="6" borderId="9" xfId="1" applyNumberFormat="1" applyFont="1" applyFill="1" applyBorder="1" applyAlignment="1">
      <alignment horizontal="left" vertical="center" indent="1"/>
    </xf>
    <xf numFmtId="4" fontId="14" fillId="6" borderId="29" xfId="1" applyNumberFormat="1" applyFont="1" applyFill="1" applyBorder="1" applyAlignment="1">
      <alignment horizontal="left" vertical="center" indent="1"/>
    </xf>
  </cellXfs>
  <cellStyles count="5">
    <cellStyle name="Comma" xfId="4" builtinId="3"/>
    <cellStyle name="Currency" xfId="2" builtinId="4"/>
    <cellStyle name="Normal" xfId="0" builtinId="0"/>
    <cellStyle name="Normal 2" xfId="1" xr:uid="{A6B2EC21-F441-D041-B91C-C651238ACB3C}"/>
    <cellStyle name="Percent" xfId="3" builtinId="5"/>
  </cellStyles>
  <dxfs count="0"/>
  <tableStyles count="0" defaultTableStyle="TableStyleMedium9" defaultPivotStyle="PivotStyleLight16"/>
  <colors>
    <mruColors>
      <color rgb="FFDCE6F0"/>
      <color rgb="FFBFBFFF"/>
      <color rgb="FFD8E4BC"/>
      <color rgb="FFEAF1DE"/>
      <color rgb="FF9B6121"/>
      <color rgb="FF9B504C"/>
      <color rgb="FFFFFFCC"/>
      <color rgb="FFBFBFBF"/>
      <color rgb="FFD9D7C4"/>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37A97-2C9D-B344-85D9-EB79217EE167}">
  <sheetPr>
    <tabColor theme="1"/>
    <pageSetUpPr fitToPage="1"/>
  </sheetPr>
  <dimension ref="A1:L45"/>
  <sheetViews>
    <sheetView tabSelected="1" zoomScaleNormal="100" workbookViewId="0">
      <selection activeCell="E6" sqref="E6"/>
    </sheetView>
  </sheetViews>
  <sheetFormatPr baseColWidth="10" defaultColWidth="9" defaultRowHeight="30" customHeight="1" x14ac:dyDescent="0.15"/>
  <cols>
    <col min="1" max="1" width="51" style="4" customWidth="1"/>
    <col min="2" max="2" width="6" style="4" customWidth="1"/>
    <col min="3" max="3" width="26" style="3" customWidth="1"/>
    <col min="4" max="4" width="6" style="3" customWidth="1"/>
    <col min="5" max="9" width="26" style="5" customWidth="1"/>
    <col min="10" max="10" width="6" style="4" customWidth="1"/>
    <col min="11" max="11" width="26" style="5" customWidth="1"/>
    <col min="12" max="12" width="66" style="3" customWidth="1"/>
    <col min="13" max="13" width="13.19921875" style="4" bestFit="1" customWidth="1"/>
    <col min="14" max="15" width="9" style="4"/>
    <col min="16" max="16" width="12.59765625" style="4" bestFit="1" customWidth="1"/>
    <col min="17" max="16384" width="9" style="4"/>
  </cols>
  <sheetData>
    <row r="1" spans="1:12" ht="30" customHeight="1" thickBot="1" x14ac:dyDescent="0.2">
      <c r="A1" s="231" t="s">
        <v>206</v>
      </c>
      <c r="B1" s="231"/>
      <c r="C1" s="231"/>
      <c r="D1" s="231"/>
      <c r="E1" s="231"/>
      <c r="F1" s="130" t="s">
        <v>212</v>
      </c>
      <c r="G1" s="1"/>
      <c r="H1" s="1"/>
      <c r="I1" s="1"/>
      <c r="J1" s="1"/>
      <c r="K1" s="68"/>
      <c r="L1" s="2"/>
    </row>
    <row r="2" spans="1:12" ht="28" customHeight="1" thickBot="1" x14ac:dyDescent="0.2">
      <c r="A2" s="179"/>
      <c r="B2" s="79"/>
      <c r="C2" s="79"/>
      <c r="D2" s="79"/>
      <c r="E2" s="237" t="s">
        <v>243</v>
      </c>
      <c r="F2" s="238"/>
      <c r="G2" s="238"/>
      <c r="H2" s="238"/>
      <c r="I2" s="239"/>
      <c r="J2" s="1"/>
      <c r="K2" s="4"/>
      <c r="L2" s="2"/>
    </row>
    <row r="3" spans="1:12" s="59" customFormat="1" ht="28" customHeight="1" thickBot="1" x14ac:dyDescent="0.2">
      <c r="A3" s="197" t="s">
        <v>237</v>
      </c>
      <c r="B3" s="198"/>
      <c r="C3" s="210" t="s">
        <v>227</v>
      </c>
      <c r="D3" s="199"/>
      <c r="E3" s="200" t="s">
        <v>51</v>
      </c>
      <c r="F3" s="200" t="s">
        <v>52</v>
      </c>
      <c r="G3" s="200" t="s">
        <v>155</v>
      </c>
      <c r="H3" s="200" t="s">
        <v>191</v>
      </c>
      <c r="I3" s="200" t="s">
        <v>192</v>
      </c>
      <c r="J3" s="201"/>
      <c r="K3" s="202" t="s">
        <v>167</v>
      </c>
      <c r="L3" s="203"/>
    </row>
    <row r="4" spans="1:12" s="59" customFormat="1" ht="28" customHeight="1" thickBot="1" x14ac:dyDescent="0.2">
      <c r="A4" s="204" t="s">
        <v>6</v>
      </c>
      <c r="B4" s="205"/>
      <c r="C4" s="206" t="s">
        <v>7</v>
      </c>
      <c r="D4" s="206"/>
      <c r="E4" s="206" t="s">
        <v>7</v>
      </c>
      <c r="F4" s="206" t="s">
        <v>7</v>
      </c>
      <c r="G4" s="206" t="s">
        <v>7</v>
      </c>
      <c r="H4" s="206" t="s">
        <v>7</v>
      </c>
      <c r="I4" s="206" t="s">
        <v>7</v>
      </c>
      <c r="J4" s="207"/>
      <c r="K4" s="208" t="s">
        <v>7</v>
      </c>
      <c r="L4" s="209" t="s">
        <v>58</v>
      </c>
    </row>
    <row r="5" spans="1:12" s="59" customFormat="1" ht="28" customHeight="1" x14ac:dyDescent="0.2">
      <c r="A5" s="182" t="s">
        <v>148</v>
      </c>
      <c r="B5" s="60"/>
      <c r="C5" s="60"/>
      <c r="D5" s="60"/>
      <c r="E5" s="60"/>
      <c r="F5" s="60"/>
      <c r="G5" s="60"/>
      <c r="H5" s="60"/>
      <c r="I5" s="60"/>
      <c r="J5" s="61"/>
      <c r="K5" s="60"/>
      <c r="L5" s="62"/>
    </row>
    <row r="6" spans="1:12" s="139" customFormat="1" ht="28" customHeight="1" x14ac:dyDescent="0.2">
      <c r="A6" s="187" t="s">
        <v>116</v>
      </c>
      <c r="B6" s="136"/>
      <c r="C6" s="137">
        <v>0</v>
      </c>
      <c r="D6" s="137"/>
      <c r="E6" s="137">
        <v>1.1000000000000001</v>
      </c>
      <c r="F6" s="137">
        <v>1.1000000000000001</v>
      </c>
      <c r="G6" s="137">
        <v>1.1000000000000001</v>
      </c>
      <c r="H6" s="137">
        <v>1.1000000000000001</v>
      </c>
      <c r="I6" s="137">
        <v>1.1000000000000001</v>
      </c>
      <c r="J6" s="138"/>
      <c r="K6" s="137">
        <f>AVERAGE(E6:I6)</f>
        <v>1.1000000000000001</v>
      </c>
      <c r="L6" s="192" t="s">
        <v>221</v>
      </c>
    </row>
    <row r="7" spans="1:12" s="143" customFormat="1" ht="28" customHeight="1" thickBot="1" x14ac:dyDescent="0.25">
      <c r="A7" s="188" t="s">
        <v>149</v>
      </c>
      <c r="B7" s="140"/>
      <c r="C7" s="141">
        <v>0</v>
      </c>
      <c r="D7" s="141"/>
      <c r="E7" s="141">
        <v>1525</v>
      </c>
      <c r="F7" s="141">
        <v>1525</v>
      </c>
      <c r="G7" s="141">
        <v>1525</v>
      </c>
      <c r="H7" s="141">
        <v>1525</v>
      </c>
      <c r="I7" s="141">
        <v>1525</v>
      </c>
      <c r="J7" s="142"/>
      <c r="K7" s="141">
        <f>SUM(E7:I7)</f>
        <v>7625</v>
      </c>
      <c r="L7" s="193" t="s">
        <v>222</v>
      </c>
    </row>
    <row r="8" spans="1:12" s="143" customFormat="1" ht="28" customHeight="1" thickBot="1" x14ac:dyDescent="0.25">
      <c r="A8" s="176" t="s">
        <v>225</v>
      </c>
      <c r="B8" s="144"/>
      <c r="C8" s="171">
        <f>C7*C6</f>
        <v>0</v>
      </c>
      <c r="D8" s="171"/>
      <c r="E8" s="171">
        <f>E7*E6</f>
        <v>1677.5000000000002</v>
      </c>
      <c r="F8" s="171">
        <f>F7*F6</f>
        <v>1677.5000000000002</v>
      </c>
      <c r="G8" s="171">
        <f>G7*G6</f>
        <v>1677.5000000000002</v>
      </c>
      <c r="H8" s="171">
        <f t="shared" ref="H8:I8" si="0">H7*H6</f>
        <v>1677.5000000000002</v>
      </c>
      <c r="I8" s="171">
        <f t="shared" si="0"/>
        <v>1677.5000000000002</v>
      </c>
      <c r="J8" s="177"/>
      <c r="K8" s="178">
        <f t="shared" ref="K8:K9" si="1">SUM(E8:I8)</f>
        <v>8387.5000000000018</v>
      </c>
      <c r="L8" s="194" t="s">
        <v>136</v>
      </c>
    </row>
    <row r="9" spans="1:12" s="143" customFormat="1" ht="28" customHeight="1" thickBot="1" x14ac:dyDescent="0.25">
      <c r="A9" s="189" t="s">
        <v>150</v>
      </c>
      <c r="B9" s="145"/>
      <c r="C9" s="146">
        <v>0</v>
      </c>
      <c r="D9" s="146"/>
      <c r="E9" s="146">
        <v>100</v>
      </c>
      <c r="F9" s="146">
        <v>100</v>
      </c>
      <c r="G9" s="146">
        <v>100</v>
      </c>
      <c r="H9" s="146">
        <v>100</v>
      </c>
      <c r="I9" s="146">
        <v>100</v>
      </c>
      <c r="J9" s="147"/>
      <c r="K9" s="148">
        <f t="shared" si="1"/>
        <v>500</v>
      </c>
      <c r="L9" s="195" t="s">
        <v>223</v>
      </c>
    </row>
    <row r="10" spans="1:12" s="139" customFormat="1" ht="28" customHeight="1" thickBot="1" x14ac:dyDescent="0.25">
      <c r="A10" s="181" t="s">
        <v>8</v>
      </c>
      <c r="B10" s="144"/>
      <c r="C10" s="172">
        <f>SUM(C8:C9)</f>
        <v>0</v>
      </c>
      <c r="D10" s="172"/>
      <c r="E10" s="172">
        <f t="shared" ref="E10:F10" si="2">SUM(E8:E9)</f>
        <v>1777.5000000000002</v>
      </c>
      <c r="F10" s="172">
        <f t="shared" si="2"/>
        <v>1777.5000000000002</v>
      </c>
      <c r="G10" s="172">
        <f t="shared" ref="G10:I10" si="3">SUM(G8:G9)</f>
        <v>1777.5000000000002</v>
      </c>
      <c r="H10" s="172">
        <f t="shared" si="3"/>
        <v>1777.5000000000002</v>
      </c>
      <c r="I10" s="172">
        <f t="shared" si="3"/>
        <v>1777.5000000000002</v>
      </c>
      <c r="J10" s="173"/>
      <c r="K10" s="174">
        <f>SUM(E10:I10)</f>
        <v>8887.5000000000018</v>
      </c>
      <c r="L10" s="196"/>
    </row>
    <row r="11" spans="1:12" s="139" customFormat="1" ht="28" customHeight="1" x14ac:dyDescent="0.2">
      <c r="A11" s="183" t="s">
        <v>0</v>
      </c>
      <c r="B11" s="149"/>
      <c r="C11" s="150"/>
      <c r="D11" s="150"/>
      <c r="E11" s="150"/>
      <c r="F11" s="150"/>
      <c r="G11" s="150"/>
      <c r="H11" s="150"/>
      <c r="I11" s="150"/>
      <c r="J11" s="150"/>
      <c r="K11" s="150"/>
      <c r="L11" s="151"/>
    </row>
    <row r="12" spans="1:12" s="139" customFormat="1" ht="28" customHeight="1" x14ac:dyDescent="0.2">
      <c r="A12" s="190" t="s">
        <v>9</v>
      </c>
      <c r="B12" s="152"/>
      <c r="C12" s="153">
        <f>'Page 2 Buget Standards TF'!J49</f>
        <v>21.25</v>
      </c>
      <c r="D12" s="153"/>
      <c r="E12" s="153">
        <f>'Page 2 Buget Standards TF'!J97</f>
        <v>0</v>
      </c>
      <c r="F12" s="153">
        <f>'Page 2 Buget Standards TF'!J160</f>
        <v>0</v>
      </c>
      <c r="G12" s="153">
        <f>'Page 2 Buget Standards TF'!J223</f>
        <v>0</v>
      </c>
      <c r="H12" s="153">
        <f>'Page 2 Buget Standards TF'!J286</f>
        <v>0</v>
      </c>
      <c r="I12" s="153">
        <f>'Page 2 Buget Standards TF'!J349</f>
        <v>0</v>
      </c>
      <c r="J12" s="154"/>
      <c r="K12" s="137">
        <f>SUM(E12:I12)</f>
        <v>0</v>
      </c>
      <c r="L12" s="232" t="s">
        <v>137</v>
      </c>
    </row>
    <row r="13" spans="1:12" s="139" customFormat="1" ht="28" customHeight="1" x14ac:dyDescent="0.2">
      <c r="A13" s="190" t="s">
        <v>49</v>
      </c>
      <c r="B13" s="152"/>
      <c r="C13" s="154">
        <f>'Page 2 Buget Standards TF'!K49</f>
        <v>331.125</v>
      </c>
      <c r="D13" s="154"/>
      <c r="E13" s="153">
        <f>'Page 2 Buget Standards TF'!K97</f>
        <v>121.54999999999998</v>
      </c>
      <c r="F13" s="153">
        <f>'Page 2 Buget Standards TF'!K160</f>
        <v>191.54999999999998</v>
      </c>
      <c r="G13" s="153">
        <f>'Page 2 Buget Standards TF'!K223</f>
        <v>191.54999999999998</v>
      </c>
      <c r="H13" s="153">
        <f>'Page 2 Buget Standards TF'!K286</f>
        <v>191.54999999999998</v>
      </c>
      <c r="I13" s="153">
        <f>'Page 2 Buget Standards TF'!K349</f>
        <v>191.54999999999998</v>
      </c>
      <c r="J13" s="154"/>
      <c r="K13" s="137">
        <f t="shared" ref="K13:K24" si="4">SUM(E13:I13)</f>
        <v>887.74999999999989</v>
      </c>
      <c r="L13" s="232"/>
    </row>
    <row r="14" spans="1:12" s="139" customFormat="1" ht="28" customHeight="1" x14ac:dyDescent="0.2">
      <c r="A14" s="190" t="s">
        <v>10</v>
      </c>
      <c r="B14" s="152"/>
      <c r="C14" s="154">
        <f>'Page 2 Buget Standards TF'!L49</f>
        <v>53.76</v>
      </c>
      <c r="D14" s="154"/>
      <c r="E14" s="153">
        <f>'Page 2 Buget Standards TF'!L97</f>
        <v>52.599999999999994</v>
      </c>
      <c r="F14" s="153">
        <f>'Page 2 Buget Standards TF'!L160</f>
        <v>126.99249999999998</v>
      </c>
      <c r="G14" s="153">
        <f>'Page 2 Buget Standards TF'!L223</f>
        <v>126.99249999999998</v>
      </c>
      <c r="H14" s="153">
        <f>'Page 2 Buget Standards TF'!L286</f>
        <v>126.99249999999998</v>
      </c>
      <c r="I14" s="153">
        <f>'Page 2 Buget Standards TF'!L349</f>
        <v>126.99249999999998</v>
      </c>
      <c r="J14" s="154"/>
      <c r="K14" s="137">
        <f t="shared" si="4"/>
        <v>560.56999999999982</v>
      </c>
      <c r="L14" s="232"/>
    </row>
    <row r="15" spans="1:12" s="139" customFormat="1" ht="28" customHeight="1" x14ac:dyDescent="0.2">
      <c r="A15" s="190" t="s">
        <v>11</v>
      </c>
      <c r="B15" s="152"/>
      <c r="C15" s="154">
        <f>'Page 2 Buget Standards TF'!M49</f>
        <v>270.38</v>
      </c>
      <c r="D15" s="154"/>
      <c r="E15" s="153">
        <f>'Page 2 Buget Standards TF'!M97</f>
        <v>223.7</v>
      </c>
      <c r="F15" s="153">
        <f>'Page 2 Buget Standards TF'!M160</f>
        <v>294</v>
      </c>
      <c r="G15" s="153">
        <f>'Page 2 Buget Standards TF'!M223</f>
        <v>294</v>
      </c>
      <c r="H15" s="153">
        <f>'Page 2 Buget Standards TF'!M286</f>
        <v>294</v>
      </c>
      <c r="I15" s="153">
        <f>'Page 2 Buget Standards TF'!M349</f>
        <v>294</v>
      </c>
      <c r="J15" s="154"/>
      <c r="K15" s="137">
        <f t="shared" si="4"/>
        <v>1399.7</v>
      </c>
      <c r="L15" s="232"/>
    </row>
    <row r="16" spans="1:12" s="139" customFormat="1" ht="28" customHeight="1" x14ac:dyDescent="0.2">
      <c r="A16" s="190" t="s">
        <v>12</v>
      </c>
      <c r="B16" s="152"/>
      <c r="C16" s="153">
        <f>'Page 2 Buget Standards TF'!N49</f>
        <v>0</v>
      </c>
      <c r="D16" s="153"/>
      <c r="E16" s="153">
        <f>'Page 2 Buget Standards TF'!N97</f>
        <v>6</v>
      </c>
      <c r="F16" s="153">
        <f>'Page 2 Buget Standards TF'!N160</f>
        <v>6</v>
      </c>
      <c r="G16" s="153">
        <f>'Page 2 Buget Standards TF'!N223</f>
        <v>6</v>
      </c>
      <c r="H16" s="153">
        <f>'Page 2 Buget Standards TF'!N286</f>
        <v>6</v>
      </c>
      <c r="I16" s="153">
        <f>'Page 2 Buget Standards TF'!N349</f>
        <v>6</v>
      </c>
      <c r="J16" s="154"/>
      <c r="K16" s="137">
        <f t="shared" si="4"/>
        <v>30</v>
      </c>
      <c r="L16" s="232"/>
    </row>
    <row r="17" spans="1:12" s="139" customFormat="1" ht="28" customHeight="1" x14ac:dyDescent="0.2">
      <c r="A17" s="190" t="s">
        <v>13</v>
      </c>
      <c r="B17" s="152"/>
      <c r="C17" s="153">
        <f>'Page 2 Buget Standards TF'!O49</f>
        <v>0</v>
      </c>
      <c r="D17" s="153"/>
      <c r="E17" s="153">
        <f>'Page 2 Buget Standards TF'!O97</f>
        <v>6</v>
      </c>
      <c r="F17" s="153">
        <f>'Page 2 Buget Standards TF'!O160</f>
        <v>6</v>
      </c>
      <c r="G17" s="153">
        <f>'Page 2 Buget Standards TF'!O223</f>
        <v>6</v>
      </c>
      <c r="H17" s="153">
        <f>'Page 2 Buget Standards TF'!O286</f>
        <v>6</v>
      </c>
      <c r="I17" s="153">
        <f>'Page 2 Buget Standards TF'!O349</f>
        <v>6</v>
      </c>
      <c r="J17" s="154"/>
      <c r="K17" s="137">
        <f t="shared" si="4"/>
        <v>30</v>
      </c>
      <c r="L17" s="232"/>
    </row>
    <row r="18" spans="1:12" s="139" customFormat="1" ht="28" customHeight="1" x14ac:dyDescent="0.2">
      <c r="A18" s="190" t="s">
        <v>14</v>
      </c>
      <c r="B18" s="152"/>
      <c r="C18" s="154">
        <f>'Page 2 Buget Standards TF'!P49</f>
        <v>0</v>
      </c>
      <c r="D18" s="154"/>
      <c r="E18" s="153">
        <f>'Page 2 Buget Standards TF'!P97</f>
        <v>0</v>
      </c>
      <c r="F18" s="153">
        <f>'Page 2 Buget Standards TF'!P160</f>
        <v>0</v>
      </c>
      <c r="G18" s="153">
        <f>'Page 2 Buget Standards TF'!P223</f>
        <v>0</v>
      </c>
      <c r="H18" s="153">
        <f>'Page 2 Buget Standards TF'!P286</f>
        <v>0</v>
      </c>
      <c r="I18" s="153">
        <f>'Page 2 Buget Standards TF'!P349</f>
        <v>0</v>
      </c>
      <c r="J18" s="154"/>
      <c r="K18" s="137">
        <f t="shared" si="4"/>
        <v>0</v>
      </c>
      <c r="L18" s="232"/>
    </row>
    <row r="19" spans="1:12" s="139" customFormat="1" ht="28" customHeight="1" x14ac:dyDescent="0.2">
      <c r="A19" s="190" t="s">
        <v>15</v>
      </c>
      <c r="B19" s="152"/>
      <c r="C19" s="154">
        <f>'Page 2 Buget Standards TF'!Q49</f>
        <v>0</v>
      </c>
      <c r="D19" s="154"/>
      <c r="E19" s="153">
        <f>'Page 2 Buget Standards TF'!Q97</f>
        <v>0</v>
      </c>
      <c r="F19" s="153">
        <f>'Page 2 Buget Standards TF'!Q160</f>
        <v>0</v>
      </c>
      <c r="G19" s="153">
        <f>'Page 2 Buget Standards TF'!Q223</f>
        <v>0</v>
      </c>
      <c r="H19" s="153">
        <f>'Page 2 Buget Standards TF'!Q286</f>
        <v>0</v>
      </c>
      <c r="I19" s="153">
        <f>'Page 2 Buget Standards TF'!Q349</f>
        <v>0</v>
      </c>
      <c r="J19" s="154"/>
      <c r="K19" s="137">
        <f t="shared" si="4"/>
        <v>0</v>
      </c>
      <c r="L19" s="232"/>
    </row>
    <row r="20" spans="1:12" s="139" customFormat="1" ht="28" customHeight="1" x14ac:dyDescent="0.2">
      <c r="A20" s="190" t="s">
        <v>16</v>
      </c>
      <c r="B20" s="152"/>
      <c r="C20" s="154">
        <f>'Page 2 Buget Standards TF'!R49</f>
        <v>0</v>
      </c>
      <c r="D20" s="154"/>
      <c r="E20" s="153">
        <f>'Page 2 Buget Standards TF'!R97</f>
        <v>0</v>
      </c>
      <c r="F20" s="153">
        <f>'Page 2 Buget Standards TF'!R160</f>
        <v>0</v>
      </c>
      <c r="G20" s="153">
        <f>'Page 2 Buget Standards TF'!R223</f>
        <v>0</v>
      </c>
      <c r="H20" s="153">
        <f>'Page 2 Buget Standards TF'!R286</f>
        <v>0</v>
      </c>
      <c r="I20" s="153">
        <f>'Page 2 Buget Standards TF'!R349</f>
        <v>0</v>
      </c>
      <c r="J20" s="154"/>
      <c r="K20" s="137">
        <f t="shared" si="4"/>
        <v>0</v>
      </c>
      <c r="L20" s="232"/>
    </row>
    <row r="21" spans="1:12" s="139" customFormat="1" ht="28" customHeight="1" x14ac:dyDescent="0.2">
      <c r="A21" s="190" t="s">
        <v>47</v>
      </c>
      <c r="B21" s="152"/>
      <c r="C21" s="154">
        <f>'Page 2 Buget Standards TF'!S49</f>
        <v>0</v>
      </c>
      <c r="D21" s="154"/>
      <c r="E21" s="153">
        <f>'Page 2 Buget Standards TF'!S97</f>
        <v>134.5</v>
      </c>
      <c r="F21" s="153">
        <f>'Page 2 Buget Standards TF'!S160</f>
        <v>134.5</v>
      </c>
      <c r="G21" s="153">
        <f>'Page 2 Buget Standards TF'!S223</f>
        <v>134.5</v>
      </c>
      <c r="H21" s="153">
        <f>'Page 2 Buget Standards TF'!S286</f>
        <v>134.5</v>
      </c>
      <c r="I21" s="153">
        <f>'Page 2 Buget Standards TF'!S349</f>
        <v>134.5</v>
      </c>
      <c r="J21" s="154"/>
      <c r="K21" s="137">
        <f t="shared" si="4"/>
        <v>672.5</v>
      </c>
      <c r="L21" s="232"/>
    </row>
    <row r="22" spans="1:12" s="139" customFormat="1" ht="28" customHeight="1" x14ac:dyDescent="0.2">
      <c r="A22" s="190" t="s">
        <v>75</v>
      </c>
      <c r="B22" s="152"/>
      <c r="C22" s="154">
        <f>'Page 2 Buget Standards TF'!T49</f>
        <v>0</v>
      </c>
      <c r="D22" s="154"/>
      <c r="E22" s="153">
        <f>'Page 2 Buget Standards TF'!T97</f>
        <v>152.5</v>
      </c>
      <c r="F22" s="153">
        <f>'Page 2 Buget Standards TF'!T160</f>
        <v>152.5</v>
      </c>
      <c r="G22" s="153">
        <f>'Page 2 Buget Standards TF'!T223</f>
        <v>152.5</v>
      </c>
      <c r="H22" s="153">
        <f>'Page 2 Buget Standards TF'!T286</f>
        <v>152.5</v>
      </c>
      <c r="I22" s="153">
        <f>'Page 2 Buget Standards TF'!T349</f>
        <v>152.5</v>
      </c>
      <c r="J22" s="154"/>
      <c r="K22" s="137">
        <f t="shared" si="4"/>
        <v>762.5</v>
      </c>
      <c r="L22" s="232"/>
    </row>
    <row r="23" spans="1:12" s="139" customFormat="1" ht="28" customHeight="1" x14ac:dyDescent="0.2">
      <c r="A23" s="190" t="s">
        <v>60</v>
      </c>
      <c r="B23" s="152"/>
      <c r="C23" s="154">
        <f>'Page 2 Buget Standards TF'!U49</f>
        <v>11.7125</v>
      </c>
      <c r="D23" s="154"/>
      <c r="E23" s="153">
        <f>'Page 2 Buget Standards TF'!U97</f>
        <v>9</v>
      </c>
      <c r="F23" s="153">
        <f>'Page 2 Buget Standards TF'!U160</f>
        <v>9</v>
      </c>
      <c r="G23" s="153">
        <f>'Page 2 Buget Standards TF'!U223</f>
        <v>9</v>
      </c>
      <c r="H23" s="153">
        <f>'Page 2 Buget Standards TF'!U286</f>
        <v>13.2125</v>
      </c>
      <c r="I23" s="153">
        <f>'Page 2 Buget Standards TF'!U349</f>
        <v>9</v>
      </c>
      <c r="J23" s="154"/>
      <c r="K23" s="137">
        <f t="shared" si="4"/>
        <v>49.212499999999999</v>
      </c>
      <c r="L23" s="232"/>
    </row>
    <row r="24" spans="1:12" s="139" customFormat="1" ht="28" customHeight="1" thickBot="1" x14ac:dyDescent="0.25">
      <c r="A24" s="191" t="s">
        <v>76</v>
      </c>
      <c r="B24" s="155"/>
      <c r="C24" s="156">
        <f ca="1">'Page 2 Buget Standards TF'!V49</f>
        <v>14.045459183673477</v>
      </c>
      <c r="D24" s="156"/>
      <c r="E24" s="157">
        <f ca="1">'Page 2 Buget Standards TF'!V97</f>
        <v>29.41041666666667</v>
      </c>
      <c r="F24" s="157">
        <f ca="1">'Page 2 Buget Standards TF'!V160</f>
        <v>38.355937500000003</v>
      </c>
      <c r="G24" s="157">
        <f ca="1">'Page 2 Buget Standards TF'!V223</f>
        <v>38.355937500000003</v>
      </c>
      <c r="H24" s="157">
        <f ca="1">'Page 2 Buget Standards TF'!V286</f>
        <v>38.53145833333334</v>
      </c>
      <c r="I24" s="157">
        <f ca="1">'Page 2 Buget Standards TF'!V349</f>
        <v>38.355937500000003</v>
      </c>
      <c r="J24" s="156"/>
      <c r="K24" s="158">
        <f t="shared" ca="1" si="4"/>
        <v>183.00968750000004</v>
      </c>
      <c r="L24" s="232"/>
    </row>
    <row r="25" spans="1:12" s="139" customFormat="1" ht="28" customHeight="1" thickBot="1" x14ac:dyDescent="0.25">
      <c r="A25" s="181" t="s">
        <v>141</v>
      </c>
      <c r="B25" s="159"/>
      <c r="C25" s="172">
        <f ca="1">SUM(C12:C24)</f>
        <v>702.27295918367349</v>
      </c>
      <c r="D25" s="172"/>
      <c r="E25" s="172">
        <f ca="1">SUM(E12:E24)</f>
        <v>735.26041666666663</v>
      </c>
      <c r="F25" s="172">
        <f ca="1">SUM(F12:F24)</f>
        <v>958.8984375</v>
      </c>
      <c r="G25" s="172">
        <f ca="1">SUM(G12:G24)</f>
        <v>958.8984375</v>
      </c>
      <c r="H25" s="172">
        <f t="shared" ref="H25:I25" ca="1" si="5">SUM(H12:H24)</f>
        <v>963.28645833333337</v>
      </c>
      <c r="I25" s="172">
        <f t="shared" ca="1" si="5"/>
        <v>958.8984375</v>
      </c>
      <c r="J25" s="173"/>
      <c r="K25" s="174">
        <f ca="1">SUM(E25:I25)</f>
        <v>4575.2421875</v>
      </c>
      <c r="L25" s="160"/>
    </row>
    <row r="26" spans="1:12" s="139" customFormat="1" ht="28" customHeight="1" x14ac:dyDescent="0.2">
      <c r="A26" s="183" t="s">
        <v>226</v>
      </c>
      <c r="B26" s="149"/>
      <c r="C26" s="150"/>
      <c r="D26" s="150"/>
      <c r="E26" s="150"/>
      <c r="F26" s="150"/>
      <c r="G26" s="150"/>
      <c r="H26" s="150"/>
      <c r="I26" s="150"/>
      <c r="J26" s="150"/>
      <c r="K26" s="150"/>
      <c r="L26" s="151"/>
    </row>
    <row r="27" spans="1:12" s="139" customFormat="1" ht="28" customHeight="1" x14ac:dyDescent="0.2">
      <c r="A27" s="190" t="s">
        <v>17</v>
      </c>
      <c r="B27" s="152"/>
      <c r="C27" s="154">
        <f>'Page 2 Buget Standards TF'!Y49</f>
        <v>0</v>
      </c>
      <c r="D27" s="154"/>
      <c r="E27" s="153">
        <f>'Page 2 Buget Standards TF'!Y97</f>
        <v>225</v>
      </c>
      <c r="F27" s="153">
        <f>'Page 2 Buget Standards TF'!Y160</f>
        <v>225</v>
      </c>
      <c r="G27" s="153">
        <f>'Page 2 Buget Standards TF'!Y223</f>
        <v>225</v>
      </c>
      <c r="H27" s="153">
        <f>'Page 2 Buget Standards TF'!Y286</f>
        <v>225</v>
      </c>
      <c r="I27" s="153">
        <f>'Page 2 Buget Standards TF'!Y349</f>
        <v>225</v>
      </c>
      <c r="J27" s="154"/>
      <c r="K27" s="137">
        <f t="shared" ref="K27:K33" si="6">SUM(E27:I27)</f>
        <v>1125</v>
      </c>
      <c r="L27" s="232" t="s">
        <v>137</v>
      </c>
    </row>
    <row r="28" spans="1:12" s="139" customFormat="1" ht="28" customHeight="1" x14ac:dyDescent="0.2">
      <c r="A28" s="190" t="s">
        <v>18</v>
      </c>
      <c r="B28" s="152"/>
      <c r="C28" s="154">
        <f>'Page 2 Buget Standards TF'!Z49</f>
        <v>7.5</v>
      </c>
      <c r="D28" s="154"/>
      <c r="E28" s="153">
        <f>'Page 2 Buget Standards TF'!Z97</f>
        <v>15</v>
      </c>
      <c r="F28" s="153">
        <f>'Page 2 Buget Standards TF'!Z160</f>
        <v>15</v>
      </c>
      <c r="G28" s="153">
        <f>'Page 2 Buget Standards TF'!Z223</f>
        <v>15</v>
      </c>
      <c r="H28" s="153">
        <f>'Page 2 Buget Standards TF'!Z286</f>
        <v>15</v>
      </c>
      <c r="I28" s="153">
        <f>'Page 2 Buget Standards TF'!Z349</f>
        <v>15</v>
      </c>
      <c r="J28" s="154"/>
      <c r="K28" s="137">
        <f t="shared" si="6"/>
        <v>75</v>
      </c>
      <c r="L28" s="232"/>
    </row>
    <row r="29" spans="1:12" s="139" customFormat="1" ht="28" customHeight="1" x14ac:dyDescent="0.2">
      <c r="A29" s="190" t="s">
        <v>19</v>
      </c>
      <c r="B29" s="152"/>
      <c r="C29" s="154">
        <f>'Page 2 Buget Standards TF'!AA49</f>
        <v>3</v>
      </c>
      <c r="D29" s="154"/>
      <c r="E29" s="153">
        <f>'Page 2 Buget Standards TF'!AA97</f>
        <v>6</v>
      </c>
      <c r="F29" s="153">
        <f>'Page 2 Buget Standards TF'!AA160</f>
        <v>6</v>
      </c>
      <c r="G29" s="153">
        <f>'Page 2 Buget Standards TF'!AA223</f>
        <v>6</v>
      </c>
      <c r="H29" s="153">
        <f>'Page 2 Buget Standards TF'!AA286</f>
        <v>6</v>
      </c>
      <c r="I29" s="153">
        <f>'Page 2 Buget Standards TF'!AA349</f>
        <v>6</v>
      </c>
      <c r="J29" s="154"/>
      <c r="K29" s="137">
        <f t="shared" si="6"/>
        <v>30</v>
      </c>
      <c r="L29" s="232"/>
    </row>
    <row r="30" spans="1:12" s="139" customFormat="1" ht="28" customHeight="1" x14ac:dyDescent="0.2">
      <c r="A30" s="190" t="s">
        <v>2</v>
      </c>
      <c r="B30" s="152"/>
      <c r="C30" s="154">
        <f>'Page 2 Buget Standards TF'!AB49</f>
        <v>24.75</v>
      </c>
      <c r="D30" s="154"/>
      <c r="E30" s="153">
        <f>'Page 2 Buget Standards TF'!AB97</f>
        <v>77.75</v>
      </c>
      <c r="F30" s="153">
        <f>'Page 2 Buget Standards TF'!AB160</f>
        <v>77.75</v>
      </c>
      <c r="G30" s="153">
        <f>'Page 2 Buget Standards TF'!AB223</f>
        <v>77.75</v>
      </c>
      <c r="H30" s="153">
        <f>'Page 2 Buget Standards TF'!AB286</f>
        <v>77.75</v>
      </c>
      <c r="I30" s="153">
        <f>'Page 2 Buget Standards TF'!AB349</f>
        <v>77.75</v>
      </c>
      <c r="J30" s="154"/>
      <c r="K30" s="137">
        <f t="shared" si="6"/>
        <v>388.75</v>
      </c>
      <c r="L30" s="232"/>
    </row>
    <row r="31" spans="1:12" s="139" customFormat="1" ht="28" customHeight="1" x14ac:dyDescent="0.2">
      <c r="A31" s="175" t="s">
        <v>238</v>
      </c>
      <c r="B31" s="214"/>
      <c r="C31" s="164"/>
      <c r="D31" s="154"/>
      <c r="E31" s="153">
        <f ca="1">'Page 2 Buget Standards TF'!AC97</f>
        <v>155.21459183673477</v>
      </c>
      <c r="F31" s="153">
        <f ca="1">'Page 2 Buget Standards TF'!AC160</f>
        <v>155.21459183673477</v>
      </c>
      <c r="G31" s="153">
        <f ca="1">'Page 2 Buget Standards TF'!AC223</f>
        <v>155.21459183673477</v>
      </c>
      <c r="H31" s="153">
        <f ca="1">'Page 2 Buget Standards TF'!AC286</f>
        <v>155.21459183673477</v>
      </c>
      <c r="I31" s="153">
        <f ca="1">'Page 2 Buget Standards TF'!AC349</f>
        <v>155.21459183673477</v>
      </c>
      <c r="J31" s="154"/>
      <c r="K31" s="137">
        <f t="shared" ca="1" si="6"/>
        <v>776.0729591836739</v>
      </c>
      <c r="L31" s="232"/>
    </row>
    <row r="32" spans="1:12" s="139" customFormat="1" ht="28" customHeight="1" x14ac:dyDescent="0.2">
      <c r="A32" s="190" t="s">
        <v>59</v>
      </c>
      <c r="B32" s="152"/>
      <c r="C32" s="154">
        <f>'Page 2 Buget Standards TF'!AD49</f>
        <v>3</v>
      </c>
      <c r="D32" s="154"/>
      <c r="E32" s="153">
        <f>'Page 2 Buget Standards TF'!AD97</f>
        <v>8.67</v>
      </c>
      <c r="F32" s="153">
        <f>'Page 2 Buget Standards TF'!AD160</f>
        <v>8.67</v>
      </c>
      <c r="G32" s="153">
        <f>'Page 2 Buget Standards TF'!AD223</f>
        <v>8.67</v>
      </c>
      <c r="H32" s="153">
        <f>'Page 2 Buget Standards TF'!AD286</f>
        <v>8.67</v>
      </c>
      <c r="I32" s="153">
        <f>'Page 2 Buget Standards TF'!AD349</f>
        <v>8.67</v>
      </c>
      <c r="J32" s="154"/>
      <c r="K32" s="137">
        <f t="shared" si="6"/>
        <v>43.35</v>
      </c>
      <c r="L32" s="232"/>
    </row>
    <row r="33" spans="1:12" s="139" customFormat="1" ht="28" customHeight="1" thickBot="1" x14ac:dyDescent="0.25">
      <c r="A33" s="191" t="s">
        <v>236</v>
      </c>
      <c r="B33" s="155"/>
      <c r="C33" s="156">
        <f>'Page 2 Buget Standards TF'!AE49</f>
        <v>35.550000000000004</v>
      </c>
      <c r="D33" s="156"/>
      <c r="E33" s="157">
        <f>'Page 2 Buget Standards TF'!AE97</f>
        <v>124.42500000000003</v>
      </c>
      <c r="F33" s="157">
        <f>'Page 2 Buget Standards TF'!AE160</f>
        <v>124.42500000000003</v>
      </c>
      <c r="G33" s="157">
        <f>'Page 2 Buget Standards TF'!AE223</f>
        <v>124.42500000000003</v>
      </c>
      <c r="H33" s="157">
        <f>'Page 2 Buget Standards TF'!AE286</f>
        <v>124.42500000000003</v>
      </c>
      <c r="I33" s="157">
        <f>'Page 2 Buget Standards TF'!AE349</f>
        <v>124.42500000000003</v>
      </c>
      <c r="J33" s="156"/>
      <c r="K33" s="158">
        <f t="shared" si="6"/>
        <v>622.12500000000011</v>
      </c>
      <c r="L33" s="232"/>
    </row>
    <row r="34" spans="1:12" s="139" customFormat="1" ht="28" customHeight="1" thickBot="1" x14ac:dyDescent="0.25">
      <c r="A34" s="181" t="s">
        <v>20</v>
      </c>
      <c r="B34" s="161"/>
      <c r="C34" s="172">
        <f>SUM(C27:C33)</f>
        <v>73.800000000000011</v>
      </c>
      <c r="D34" s="172"/>
      <c r="E34" s="172">
        <f ca="1">SUM(E27:E33)</f>
        <v>612.05959183673485</v>
      </c>
      <c r="F34" s="172">
        <f ca="1">SUM(F27:F33)</f>
        <v>612.05959183673485</v>
      </c>
      <c r="G34" s="172">
        <f ca="1">SUM(G27:G33)</f>
        <v>612.05959183673485</v>
      </c>
      <c r="H34" s="172">
        <f t="shared" ref="H34:I34" ca="1" si="7">SUM(H27:H33)</f>
        <v>612.05959183673485</v>
      </c>
      <c r="I34" s="172">
        <f t="shared" ca="1" si="7"/>
        <v>612.05959183673485</v>
      </c>
      <c r="J34" s="173"/>
      <c r="K34" s="174">
        <f ca="1">SUM(E34:I34)</f>
        <v>3060.2979591836743</v>
      </c>
      <c r="L34" s="160"/>
    </row>
    <row r="35" spans="1:12" s="139" customFormat="1" ht="28" customHeight="1" thickBot="1" x14ac:dyDescent="0.25">
      <c r="A35" s="181" t="s">
        <v>21</v>
      </c>
      <c r="B35" s="162"/>
      <c r="C35" s="172">
        <f ca="1">C25+C34</f>
        <v>776.07295918367345</v>
      </c>
      <c r="D35" s="172"/>
      <c r="E35" s="172">
        <f ca="1">E25+E34</f>
        <v>1347.3200085034014</v>
      </c>
      <c r="F35" s="172">
        <f ca="1">F25+F34</f>
        <v>1570.9580293367349</v>
      </c>
      <c r="G35" s="172">
        <f ca="1">G25+G34</f>
        <v>1570.9580293367349</v>
      </c>
      <c r="H35" s="172">
        <f t="shared" ref="H35:I35" ca="1" si="8">H25+H34</f>
        <v>1575.3460501700683</v>
      </c>
      <c r="I35" s="172">
        <f t="shared" ca="1" si="8"/>
        <v>1570.9580293367349</v>
      </c>
      <c r="J35" s="173"/>
      <c r="K35" s="174">
        <f ca="1">SUM(E35:I35)</f>
        <v>7635.5401466836738</v>
      </c>
      <c r="L35" s="160"/>
    </row>
    <row r="36" spans="1:12" s="139" customFormat="1" ht="28" customHeight="1" x14ac:dyDescent="0.2">
      <c r="A36" s="183" t="s">
        <v>22</v>
      </c>
      <c r="B36" s="149"/>
      <c r="C36" s="150"/>
      <c r="D36" s="150"/>
      <c r="E36" s="150"/>
      <c r="F36" s="150"/>
      <c r="G36" s="150"/>
      <c r="H36" s="150"/>
      <c r="I36" s="150"/>
      <c r="J36" s="150"/>
      <c r="K36" s="150"/>
      <c r="L36" s="163" t="s">
        <v>138</v>
      </c>
    </row>
    <row r="37" spans="1:12" s="139" customFormat="1" ht="28" customHeight="1" x14ac:dyDescent="0.2">
      <c r="A37" s="185" t="s">
        <v>146</v>
      </c>
      <c r="B37" s="152"/>
      <c r="C37" s="164"/>
      <c r="D37" s="165"/>
      <c r="E37" s="153">
        <f ca="1">E10-E25</f>
        <v>1042.2395833333335</v>
      </c>
      <c r="F37" s="153">
        <f ca="1">F10-F25</f>
        <v>818.60156250000023</v>
      </c>
      <c r="G37" s="153">
        <f ca="1">G10-G25</f>
        <v>818.60156250000023</v>
      </c>
      <c r="H37" s="153">
        <f t="shared" ref="H37:I37" ca="1" si="9">H10-H25</f>
        <v>814.21354166666686</v>
      </c>
      <c r="I37" s="153">
        <f t="shared" ca="1" si="9"/>
        <v>818.60156250000023</v>
      </c>
      <c r="J37" s="154"/>
      <c r="K37" s="153">
        <f ca="1">K10-K25</f>
        <v>4312.2578125000018</v>
      </c>
      <c r="L37" s="184" t="s">
        <v>142</v>
      </c>
    </row>
    <row r="38" spans="1:12" s="139" customFormat="1" ht="28" customHeight="1" x14ac:dyDescent="0.2">
      <c r="A38" s="186" t="s">
        <v>145</v>
      </c>
      <c r="B38" s="166"/>
      <c r="C38" s="164"/>
      <c r="D38" s="165"/>
      <c r="E38" s="153">
        <f ca="1">E10-E35</f>
        <v>430.17999149659886</v>
      </c>
      <c r="F38" s="153">
        <f ca="1">F10-F35</f>
        <v>206.54197066326537</v>
      </c>
      <c r="G38" s="153">
        <f ca="1">G10-G35</f>
        <v>206.54197066326537</v>
      </c>
      <c r="H38" s="153">
        <f t="shared" ref="H38:I38" ca="1" si="10">H10-H35</f>
        <v>202.15394982993189</v>
      </c>
      <c r="I38" s="153">
        <f t="shared" ca="1" si="10"/>
        <v>206.54197066326537</v>
      </c>
      <c r="J38" s="154"/>
      <c r="K38" s="153">
        <f ca="1">K10-K35</f>
        <v>1251.959853316328</v>
      </c>
      <c r="L38" s="184" t="s">
        <v>143</v>
      </c>
    </row>
    <row r="39" spans="1:12" s="139" customFormat="1" ht="28" customHeight="1" x14ac:dyDescent="0.2">
      <c r="A39" s="185" t="s">
        <v>147</v>
      </c>
      <c r="B39" s="152"/>
      <c r="C39" s="164"/>
      <c r="D39" s="165"/>
      <c r="E39" s="153">
        <f ca="1">E10-E35+(E16+E17+E33)</f>
        <v>566.60499149659881</v>
      </c>
      <c r="F39" s="153">
        <f ca="1">F10-F35+(F16+F17+F33)</f>
        <v>342.96697066326539</v>
      </c>
      <c r="G39" s="153">
        <f ca="1">G10-G35+(G16+G17+G33)</f>
        <v>342.96697066326539</v>
      </c>
      <c r="H39" s="153">
        <f t="shared" ref="H39:I39" ca="1" si="11">H10-H35+(H16+H17+H33)</f>
        <v>338.5789498299319</v>
      </c>
      <c r="I39" s="153">
        <f t="shared" ca="1" si="11"/>
        <v>342.96697066326539</v>
      </c>
      <c r="J39" s="154"/>
      <c r="K39" s="153">
        <f ca="1">K10-K35+(K16+K17+K33)</f>
        <v>1934.084853316328</v>
      </c>
      <c r="L39" s="184" t="s">
        <v>139</v>
      </c>
    </row>
    <row r="40" spans="1:12" s="139" customFormat="1" ht="28" customHeight="1" x14ac:dyDescent="0.2">
      <c r="A40" s="185" t="s">
        <v>23</v>
      </c>
      <c r="B40" s="167"/>
      <c r="C40" s="168"/>
      <c r="D40" s="169"/>
      <c r="E40" s="170">
        <f t="shared" ref="E40:F40" ca="1" si="12">E35/E6</f>
        <v>1224.8363713667284</v>
      </c>
      <c r="F40" s="170">
        <f t="shared" ca="1" si="12"/>
        <v>1428.1436630333951</v>
      </c>
      <c r="G40" s="170">
        <f t="shared" ref="G40:I40" ca="1" si="13">G35/G6</f>
        <v>1428.1436630333951</v>
      </c>
      <c r="H40" s="170">
        <f t="shared" ca="1" si="13"/>
        <v>1432.1327728818801</v>
      </c>
      <c r="I40" s="170">
        <f t="shared" ca="1" si="13"/>
        <v>1428.1436630333951</v>
      </c>
      <c r="J40" s="154"/>
      <c r="K40" s="170">
        <f t="shared" ref="K40" ca="1" si="14">K35/K6</f>
        <v>6941.400133348794</v>
      </c>
      <c r="L40" s="184" t="s">
        <v>140</v>
      </c>
    </row>
    <row r="41" spans="1:12" s="139" customFormat="1" ht="28" customHeight="1" thickBot="1" x14ac:dyDescent="0.25">
      <c r="A41" s="185" t="s">
        <v>24</v>
      </c>
      <c r="B41" s="152"/>
      <c r="C41" s="164"/>
      <c r="D41" s="165"/>
      <c r="E41" s="153">
        <f ca="1">E35/E7</f>
        <v>0.8834885301661648</v>
      </c>
      <c r="F41" s="153">
        <f ca="1">F35/F7</f>
        <v>1.030136412679826</v>
      </c>
      <c r="G41" s="153">
        <f ca="1">G35/G7</f>
        <v>1.030136412679826</v>
      </c>
      <c r="H41" s="153">
        <f t="shared" ref="H41:I41" ca="1" si="15">H35/H7</f>
        <v>1.0330138033902088</v>
      </c>
      <c r="I41" s="153">
        <f t="shared" ca="1" si="15"/>
        <v>1.030136412679826</v>
      </c>
      <c r="J41" s="154"/>
      <c r="K41" s="153">
        <f ca="1">K35/K7</f>
        <v>1.0013823143191702</v>
      </c>
      <c r="L41" s="184" t="s">
        <v>144</v>
      </c>
    </row>
    <row r="42" spans="1:12" s="211" customFormat="1" ht="48" customHeight="1" thickBot="1" x14ac:dyDescent="0.2">
      <c r="A42" s="233" t="s">
        <v>231</v>
      </c>
      <c r="B42" s="234"/>
      <c r="C42" s="234"/>
      <c r="D42" s="234"/>
      <c r="E42" s="234"/>
      <c r="F42" s="234"/>
      <c r="G42" s="234"/>
      <c r="H42" s="234"/>
      <c r="I42" s="234"/>
      <c r="J42" s="234"/>
      <c r="K42" s="234"/>
      <c r="L42" s="235"/>
    </row>
    <row r="43" spans="1:12" s="211" customFormat="1" ht="30" customHeight="1" x14ac:dyDescent="0.15">
      <c r="A43" s="236" t="s">
        <v>232</v>
      </c>
      <c r="B43" s="236"/>
      <c r="C43" s="236"/>
      <c r="D43" s="236"/>
      <c r="E43" s="236"/>
      <c r="F43" s="236"/>
      <c r="G43" s="236"/>
      <c r="H43" s="236"/>
      <c r="I43" s="236"/>
      <c r="J43" s="236"/>
      <c r="K43" s="236"/>
      <c r="L43" s="236"/>
    </row>
    <row r="44" spans="1:12" s="59" customFormat="1" ht="30" customHeight="1" x14ac:dyDescent="0.15">
      <c r="C44" s="58"/>
      <c r="D44" s="58"/>
      <c r="E44" s="5"/>
      <c r="F44" s="5"/>
      <c r="G44" s="5"/>
      <c r="H44" s="5"/>
      <c r="I44" s="5"/>
      <c r="K44" s="5"/>
      <c r="L44" s="58"/>
    </row>
    <row r="45" spans="1:12" s="59" customFormat="1" ht="30" customHeight="1" x14ac:dyDescent="0.15">
      <c r="C45" s="58"/>
      <c r="D45" s="58"/>
      <c r="E45" s="5"/>
      <c r="F45" s="5"/>
      <c r="G45" s="5"/>
      <c r="H45" s="5"/>
      <c r="I45" s="5"/>
      <c r="K45" s="5"/>
      <c r="L45" s="58"/>
    </row>
  </sheetData>
  <mergeCells count="6">
    <mergeCell ref="A1:E1"/>
    <mergeCell ref="L12:L24"/>
    <mergeCell ref="L27:L33"/>
    <mergeCell ref="A42:L42"/>
    <mergeCell ref="A43:L43"/>
    <mergeCell ref="E2:I2"/>
  </mergeCells>
  <pageMargins left="0.7" right="0.7" top="0.5" bottom="0.25" header="0.3" footer="0.3"/>
  <pageSetup scale="4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12385-EA58-D14A-8768-8B5E67C61587}">
  <sheetPr>
    <tabColor theme="3" tint="-0.499984740745262"/>
    <pageSetUpPr fitToPage="1"/>
  </sheetPr>
  <dimension ref="A1:AR350"/>
  <sheetViews>
    <sheetView zoomScale="90" zoomScaleNormal="90" workbookViewId="0">
      <pane xSplit="1" ySplit="4" topLeftCell="B5" activePane="bottomRight" state="frozen"/>
      <selection pane="topRight" activeCell="B1" sqref="B1"/>
      <selection pane="bottomLeft" activeCell="A5" sqref="A5"/>
      <selection pane="bottomRight" activeCell="C5" sqref="C5"/>
    </sheetView>
  </sheetViews>
  <sheetFormatPr baseColWidth="10" defaultColWidth="5.796875" defaultRowHeight="26" customHeight="1" x14ac:dyDescent="0.2"/>
  <cols>
    <col min="1" max="1" width="31" style="6" customWidth="1"/>
    <col min="2" max="2" width="46" style="10" customWidth="1"/>
    <col min="3" max="3" width="56" style="10" customWidth="1"/>
    <col min="4" max="4" width="36" style="12" customWidth="1"/>
    <col min="5" max="6" width="16" style="10" customWidth="1"/>
    <col min="7" max="7" width="16" style="11" customWidth="1"/>
    <col min="8" max="8" width="16" style="132" customWidth="1"/>
    <col min="9" max="9" width="16" style="38" customWidth="1"/>
    <col min="10" max="22" width="20.796875" style="11" customWidth="1"/>
    <col min="23" max="23" width="20.796875" style="38" customWidth="1"/>
    <col min="24" max="24" width="5.19921875" style="11" customWidth="1"/>
    <col min="25" max="30" width="20.796875" style="11" customWidth="1"/>
    <col min="31" max="31" width="22" style="11" customWidth="1"/>
    <col min="32" max="32" width="20.796875" style="38" customWidth="1"/>
    <col min="33" max="33" width="5.796875" style="11" customWidth="1"/>
    <col min="34" max="34" width="21.3984375" style="38" customWidth="1"/>
    <col min="35" max="98" width="10.3984375" style="10" customWidth="1"/>
    <col min="99" max="16384" width="5.796875" style="10"/>
  </cols>
  <sheetData>
    <row r="1" spans="1:44" ht="26" customHeight="1" x14ac:dyDescent="0.2">
      <c r="A1" s="77" t="s">
        <v>211</v>
      </c>
      <c r="B1" s="67"/>
      <c r="C1" s="8"/>
      <c r="D1" s="9"/>
    </row>
    <row r="2" spans="1:44" ht="26" customHeight="1" thickBot="1" x14ac:dyDescent="0.25">
      <c r="B2" s="130" t="s">
        <v>212</v>
      </c>
      <c r="E2" s="13"/>
      <c r="F2" s="13"/>
      <c r="G2" s="14"/>
    </row>
    <row r="3" spans="1:44" ht="32" customHeight="1" thickBot="1" x14ac:dyDescent="0.25">
      <c r="A3" s="254" t="s">
        <v>224</v>
      </c>
      <c r="B3" s="255"/>
      <c r="C3" s="17"/>
      <c r="D3" s="17"/>
      <c r="E3" s="17"/>
      <c r="F3" s="17"/>
      <c r="G3" s="17"/>
      <c r="H3" s="131"/>
      <c r="I3" s="17"/>
      <c r="J3" s="243" t="s">
        <v>164</v>
      </c>
      <c r="K3" s="244"/>
      <c r="L3" s="244"/>
      <c r="M3" s="244"/>
      <c r="N3" s="244"/>
      <c r="O3" s="244"/>
      <c r="P3" s="244"/>
      <c r="Q3" s="244"/>
      <c r="R3" s="244"/>
      <c r="S3" s="244"/>
      <c r="T3" s="244"/>
      <c r="U3" s="244"/>
      <c r="V3" s="244"/>
      <c r="W3" s="245"/>
      <c r="Y3" s="246" t="s">
        <v>165</v>
      </c>
      <c r="Z3" s="247"/>
      <c r="AA3" s="247"/>
      <c r="AB3" s="247"/>
      <c r="AC3" s="247"/>
      <c r="AD3" s="247"/>
      <c r="AE3" s="247"/>
      <c r="AF3" s="248"/>
      <c r="AG3" s="27"/>
      <c r="AH3" s="26"/>
    </row>
    <row r="4" spans="1:44" s="225" customFormat="1" ht="63" customHeight="1" thickBot="1" x14ac:dyDescent="0.2">
      <c r="A4" s="215" t="s">
        <v>239</v>
      </c>
      <c r="B4" s="216" t="s">
        <v>5</v>
      </c>
      <c r="C4" s="216" t="s">
        <v>248</v>
      </c>
      <c r="D4" s="217" t="s">
        <v>240</v>
      </c>
      <c r="E4" s="216" t="s">
        <v>241</v>
      </c>
      <c r="F4" s="216" t="s">
        <v>125</v>
      </c>
      <c r="G4" s="218" t="s">
        <v>67</v>
      </c>
      <c r="H4" s="218" t="s">
        <v>68</v>
      </c>
      <c r="I4" s="219" t="s">
        <v>195</v>
      </c>
      <c r="J4" s="220" t="s">
        <v>63</v>
      </c>
      <c r="K4" s="220" t="s">
        <v>56</v>
      </c>
      <c r="L4" s="220" t="s">
        <v>10</v>
      </c>
      <c r="M4" s="220" t="s">
        <v>11</v>
      </c>
      <c r="N4" s="220" t="s">
        <v>61</v>
      </c>
      <c r="O4" s="220" t="s">
        <v>13</v>
      </c>
      <c r="P4" s="220" t="s">
        <v>14</v>
      </c>
      <c r="Q4" s="220" t="s">
        <v>15</v>
      </c>
      <c r="R4" s="220" t="s">
        <v>62</v>
      </c>
      <c r="S4" s="220" t="s">
        <v>47</v>
      </c>
      <c r="T4" s="220" t="s">
        <v>75</v>
      </c>
      <c r="U4" s="220" t="s">
        <v>60</v>
      </c>
      <c r="V4" s="220" t="s">
        <v>76</v>
      </c>
      <c r="W4" s="221" t="s">
        <v>65</v>
      </c>
      <c r="X4" s="222"/>
      <c r="Y4" s="220" t="s">
        <v>17</v>
      </c>
      <c r="Z4" s="220" t="s">
        <v>18</v>
      </c>
      <c r="AA4" s="220" t="s">
        <v>19</v>
      </c>
      <c r="AB4" s="220" t="s">
        <v>2</v>
      </c>
      <c r="AC4" s="220" t="s">
        <v>242</v>
      </c>
      <c r="AD4" s="220" t="s">
        <v>59</v>
      </c>
      <c r="AE4" s="220" t="s">
        <v>64</v>
      </c>
      <c r="AF4" s="219" t="s">
        <v>4</v>
      </c>
      <c r="AG4" s="222"/>
      <c r="AH4" s="223" t="s">
        <v>166</v>
      </c>
      <c r="AI4" s="224"/>
      <c r="AJ4" s="224"/>
      <c r="AK4" s="224"/>
      <c r="AL4" s="224"/>
      <c r="AM4" s="224"/>
      <c r="AN4" s="224"/>
      <c r="AO4" s="224"/>
      <c r="AP4" s="224"/>
      <c r="AQ4" s="224"/>
      <c r="AR4" s="224"/>
    </row>
    <row r="5" spans="1:44" ht="28" customHeight="1" x14ac:dyDescent="0.2">
      <c r="A5" s="129" t="s">
        <v>220</v>
      </c>
      <c r="B5" s="40" t="s">
        <v>235</v>
      </c>
      <c r="C5" s="41" t="s">
        <v>114</v>
      </c>
      <c r="D5" s="42" t="s">
        <v>60</v>
      </c>
      <c r="E5" s="18" t="s">
        <v>207</v>
      </c>
      <c r="F5" s="18" t="s">
        <v>126</v>
      </c>
      <c r="G5" s="43">
        <v>0.25</v>
      </c>
      <c r="H5" s="134">
        <v>16.850000000000001</v>
      </c>
      <c r="I5" s="82">
        <f t="shared" ref="I5:I47" si="0">G5*H5</f>
        <v>4.2125000000000004</v>
      </c>
      <c r="J5" s="81"/>
      <c r="K5" s="44"/>
      <c r="L5" s="44"/>
      <c r="M5" s="44"/>
      <c r="N5" s="44"/>
      <c r="O5" s="44"/>
      <c r="P5" s="44"/>
      <c r="Q5" s="44"/>
      <c r="R5" s="44"/>
      <c r="S5" s="44"/>
      <c r="T5" s="44"/>
      <c r="U5" s="44">
        <f>I5</f>
        <v>4.2125000000000004</v>
      </c>
      <c r="V5" s="87"/>
      <c r="W5" s="82">
        <f>SUM(J5:V5)</f>
        <v>4.2125000000000004</v>
      </c>
      <c r="X5" s="90"/>
      <c r="Y5" s="44"/>
      <c r="Z5" s="44"/>
      <c r="AA5" s="44"/>
      <c r="AB5" s="44"/>
      <c r="AC5" s="44"/>
      <c r="AD5" s="44"/>
      <c r="AE5" s="87"/>
      <c r="AF5" s="97">
        <f>SUM(Y5:AE5)</f>
        <v>0</v>
      </c>
      <c r="AG5" s="98"/>
      <c r="AH5" s="97">
        <f t="shared" ref="AH5:AH49" si="1">AF5+W5</f>
        <v>4.2125000000000004</v>
      </c>
    </row>
    <row r="6" spans="1:44" ht="28" customHeight="1" x14ac:dyDescent="0.2">
      <c r="A6" s="128" t="s">
        <v>220</v>
      </c>
      <c r="B6" s="29" t="s">
        <v>25</v>
      </c>
      <c r="C6" s="29" t="s">
        <v>110</v>
      </c>
      <c r="D6" s="30" t="s">
        <v>11</v>
      </c>
      <c r="E6" s="18" t="s">
        <v>207</v>
      </c>
      <c r="F6" s="19" t="s">
        <v>126</v>
      </c>
      <c r="G6" s="31">
        <v>1</v>
      </c>
      <c r="H6" s="133">
        <v>32.85</v>
      </c>
      <c r="I6" s="83">
        <f t="shared" si="0"/>
        <v>32.85</v>
      </c>
      <c r="J6" s="66"/>
      <c r="K6" s="36"/>
      <c r="L6" s="36"/>
      <c r="M6" s="36">
        <f t="shared" ref="M6:M9" si="2">I6</f>
        <v>32.85</v>
      </c>
      <c r="N6" s="36"/>
      <c r="O6" s="36"/>
      <c r="P6" s="36"/>
      <c r="Q6" s="36"/>
      <c r="R6" s="36"/>
      <c r="S6" s="36"/>
      <c r="T6" s="36"/>
      <c r="U6" s="36"/>
      <c r="V6" s="88"/>
      <c r="W6" s="83">
        <f t="shared" ref="W6:W39" si="3">SUM(J6:V6)</f>
        <v>32.85</v>
      </c>
      <c r="X6" s="91"/>
      <c r="Y6" s="36"/>
      <c r="Z6" s="36"/>
      <c r="AA6" s="36"/>
      <c r="AB6" s="36"/>
      <c r="AC6" s="36"/>
      <c r="AD6" s="36"/>
      <c r="AE6" s="88"/>
      <c r="AF6" s="99">
        <f t="shared" ref="AF6:AF38" si="4">SUM(Y6:AE6)</f>
        <v>0</v>
      </c>
      <c r="AG6" s="100"/>
      <c r="AH6" s="99">
        <f t="shared" si="1"/>
        <v>32.85</v>
      </c>
    </row>
    <row r="7" spans="1:44" ht="28" customHeight="1" x14ac:dyDescent="0.2">
      <c r="A7" s="128" t="s">
        <v>220</v>
      </c>
      <c r="B7" s="29" t="s">
        <v>106</v>
      </c>
      <c r="C7" s="29" t="s">
        <v>111</v>
      </c>
      <c r="D7" s="30" t="s">
        <v>11</v>
      </c>
      <c r="E7" s="18" t="s">
        <v>207</v>
      </c>
      <c r="F7" s="19" t="s">
        <v>126</v>
      </c>
      <c r="G7" s="31">
        <v>1</v>
      </c>
      <c r="H7" s="133">
        <v>26.1</v>
      </c>
      <c r="I7" s="83">
        <f t="shared" si="0"/>
        <v>26.1</v>
      </c>
      <c r="J7" s="66"/>
      <c r="K7" s="36"/>
      <c r="L7" s="36"/>
      <c r="M7" s="36">
        <f t="shared" si="2"/>
        <v>26.1</v>
      </c>
      <c r="N7" s="36"/>
      <c r="O7" s="36"/>
      <c r="P7" s="36"/>
      <c r="Q7" s="36"/>
      <c r="R7" s="36"/>
      <c r="S7" s="36"/>
      <c r="T7" s="36"/>
      <c r="U7" s="36"/>
      <c r="V7" s="88"/>
      <c r="W7" s="83">
        <f t="shared" si="3"/>
        <v>26.1</v>
      </c>
      <c r="X7" s="91"/>
      <c r="Y7" s="36"/>
      <c r="Z7" s="36"/>
      <c r="AA7" s="36"/>
      <c r="AB7" s="36"/>
      <c r="AC7" s="36"/>
      <c r="AD7" s="36"/>
      <c r="AE7" s="88"/>
      <c r="AF7" s="99">
        <f t="shared" si="4"/>
        <v>0</v>
      </c>
      <c r="AG7" s="100"/>
      <c r="AH7" s="99">
        <f t="shared" si="1"/>
        <v>26.1</v>
      </c>
    </row>
    <row r="8" spans="1:44" ht="28" customHeight="1" x14ac:dyDescent="0.2">
      <c r="A8" s="128" t="s">
        <v>220</v>
      </c>
      <c r="B8" s="24" t="s">
        <v>26</v>
      </c>
      <c r="C8" s="24" t="s">
        <v>113</v>
      </c>
      <c r="D8" s="30" t="s">
        <v>11</v>
      </c>
      <c r="E8" s="18" t="s">
        <v>207</v>
      </c>
      <c r="F8" s="19" t="s">
        <v>126</v>
      </c>
      <c r="G8" s="31">
        <v>1</v>
      </c>
      <c r="H8" s="133">
        <v>28.35</v>
      </c>
      <c r="I8" s="83">
        <f t="shared" si="0"/>
        <v>28.35</v>
      </c>
      <c r="J8" s="66"/>
      <c r="K8" s="36"/>
      <c r="L8" s="36"/>
      <c r="M8" s="36">
        <f t="shared" si="2"/>
        <v>28.35</v>
      </c>
      <c r="N8" s="36"/>
      <c r="O8" s="36"/>
      <c r="P8" s="36"/>
      <c r="Q8" s="36"/>
      <c r="R8" s="36"/>
      <c r="S8" s="36"/>
      <c r="T8" s="36"/>
      <c r="U8" s="36"/>
      <c r="V8" s="88"/>
      <c r="W8" s="83">
        <f t="shared" si="3"/>
        <v>28.35</v>
      </c>
      <c r="X8" s="91"/>
      <c r="Y8" s="36"/>
      <c r="Z8" s="36"/>
      <c r="AA8" s="36"/>
      <c r="AB8" s="36"/>
      <c r="AC8" s="36"/>
      <c r="AD8" s="36"/>
      <c r="AE8" s="88"/>
      <c r="AF8" s="99">
        <f t="shared" si="4"/>
        <v>0</v>
      </c>
      <c r="AG8" s="100"/>
      <c r="AH8" s="99">
        <f t="shared" si="1"/>
        <v>28.35</v>
      </c>
    </row>
    <row r="9" spans="1:44" ht="28" customHeight="1" x14ac:dyDescent="0.2">
      <c r="A9" s="128" t="s">
        <v>220</v>
      </c>
      <c r="B9" s="24" t="s">
        <v>27</v>
      </c>
      <c r="C9" s="24" t="s">
        <v>112</v>
      </c>
      <c r="D9" s="30" t="s">
        <v>11</v>
      </c>
      <c r="E9" s="18" t="s">
        <v>207</v>
      </c>
      <c r="F9" s="19" t="s">
        <v>126</v>
      </c>
      <c r="G9" s="31">
        <v>1</v>
      </c>
      <c r="H9" s="133">
        <v>25.05</v>
      </c>
      <c r="I9" s="83">
        <f t="shared" si="0"/>
        <v>25.05</v>
      </c>
      <c r="J9" s="66"/>
      <c r="K9" s="36"/>
      <c r="L9" s="36"/>
      <c r="M9" s="36">
        <f t="shared" si="2"/>
        <v>25.05</v>
      </c>
      <c r="N9" s="36"/>
      <c r="O9" s="36"/>
      <c r="P9" s="36"/>
      <c r="Q9" s="36"/>
      <c r="R9" s="36"/>
      <c r="S9" s="36"/>
      <c r="T9" s="36"/>
      <c r="U9" s="36"/>
      <c r="V9" s="88"/>
      <c r="W9" s="83">
        <f t="shared" si="3"/>
        <v>25.05</v>
      </c>
      <c r="X9" s="91"/>
      <c r="Y9" s="36"/>
      <c r="Z9" s="36"/>
      <c r="AA9" s="36"/>
      <c r="AB9" s="36"/>
      <c r="AC9" s="36"/>
      <c r="AD9" s="36"/>
      <c r="AE9" s="88"/>
      <c r="AF9" s="99">
        <f t="shared" si="4"/>
        <v>0</v>
      </c>
      <c r="AG9" s="100"/>
      <c r="AH9" s="99">
        <f t="shared" si="1"/>
        <v>25.05</v>
      </c>
    </row>
    <row r="10" spans="1:44" ht="28" customHeight="1" x14ac:dyDescent="0.2">
      <c r="A10" s="128" t="s">
        <v>220</v>
      </c>
      <c r="B10" s="24" t="s">
        <v>215</v>
      </c>
      <c r="C10" s="24" t="s">
        <v>110</v>
      </c>
      <c r="D10" s="30" t="s">
        <v>11</v>
      </c>
      <c r="E10" s="18" t="s">
        <v>207</v>
      </c>
      <c r="F10" s="19" t="s">
        <v>126</v>
      </c>
      <c r="G10" s="31">
        <v>1</v>
      </c>
      <c r="H10" s="133">
        <v>24.75</v>
      </c>
      <c r="I10" s="83">
        <f t="shared" si="0"/>
        <v>24.75</v>
      </c>
      <c r="J10" s="66"/>
      <c r="K10" s="36"/>
      <c r="L10" s="36"/>
      <c r="M10" s="36">
        <f>I10</f>
        <v>24.75</v>
      </c>
      <c r="N10" s="36"/>
      <c r="O10" s="36"/>
      <c r="P10" s="36"/>
      <c r="Q10" s="36"/>
      <c r="R10" s="36"/>
      <c r="S10" s="36"/>
      <c r="T10" s="36"/>
      <c r="U10" s="36"/>
      <c r="V10" s="88"/>
      <c r="W10" s="83">
        <f t="shared" ref="W10:W11" si="5">SUM(J10:V10)</f>
        <v>24.75</v>
      </c>
      <c r="X10" s="91"/>
      <c r="Y10" s="36"/>
      <c r="Z10" s="36"/>
      <c r="AA10" s="36"/>
      <c r="AB10" s="36"/>
      <c r="AC10" s="36"/>
      <c r="AD10" s="36"/>
      <c r="AE10" s="88"/>
      <c r="AF10" s="99">
        <f t="shared" ref="AF10:AF11" si="6">SUM(Y10:AE10)</f>
        <v>0</v>
      </c>
      <c r="AG10" s="100"/>
      <c r="AH10" s="99">
        <f t="shared" ref="AH10:AH11" si="7">AF10+W10</f>
        <v>24.75</v>
      </c>
    </row>
    <row r="11" spans="1:44" ht="28" customHeight="1" x14ac:dyDescent="0.2">
      <c r="A11" s="128" t="s">
        <v>220</v>
      </c>
      <c r="B11" s="24" t="s">
        <v>216</v>
      </c>
      <c r="C11" s="24" t="s">
        <v>198</v>
      </c>
      <c r="D11" s="30" t="s">
        <v>49</v>
      </c>
      <c r="E11" s="18" t="s">
        <v>207</v>
      </c>
      <c r="F11" s="19" t="s">
        <v>127</v>
      </c>
      <c r="G11" s="31">
        <v>1</v>
      </c>
      <c r="H11" s="133">
        <v>140</v>
      </c>
      <c r="I11" s="83">
        <f t="shared" ref="I11" si="8">G11*H11</f>
        <v>140</v>
      </c>
      <c r="J11" s="66"/>
      <c r="K11" s="36">
        <f>I11</f>
        <v>140</v>
      </c>
      <c r="L11" s="36"/>
      <c r="M11" s="36"/>
      <c r="N11" s="36"/>
      <c r="O11" s="36"/>
      <c r="P11" s="36"/>
      <c r="Q11" s="36"/>
      <c r="R11" s="36"/>
      <c r="S11" s="36"/>
      <c r="T11" s="36"/>
      <c r="U11" s="36"/>
      <c r="V11" s="88"/>
      <c r="W11" s="83">
        <f t="shared" si="5"/>
        <v>140</v>
      </c>
      <c r="X11" s="91"/>
      <c r="Y11" s="36"/>
      <c r="Z11" s="36"/>
      <c r="AA11" s="36"/>
      <c r="AB11" s="36"/>
      <c r="AC11" s="36"/>
      <c r="AD11" s="36"/>
      <c r="AE11" s="88"/>
      <c r="AF11" s="99">
        <f t="shared" si="6"/>
        <v>0</v>
      </c>
      <c r="AG11" s="100"/>
      <c r="AH11" s="99">
        <f t="shared" si="7"/>
        <v>140</v>
      </c>
    </row>
    <row r="12" spans="1:44" ht="28" customHeight="1" x14ac:dyDescent="0.2">
      <c r="A12" s="128" t="s">
        <v>220</v>
      </c>
      <c r="B12" s="24" t="s">
        <v>217</v>
      </c>
      <c r="C12" s="24" t="s">
        <v>109</v>
      </c>
      <c r="D12" s="30" t="s">
        <v>49</v>
      </c>
      <c r="E12" s="18" t="s">
        <v>207</v>
      </c>
      <c r="F12" s="19" t="s">
        <v>127</v>
      </c>
      <c r="G12" s="31">
        <v>1</v>
      </c>
      <c r="H12" s="133">
        <v>95</v>
      </c>
      <c r="I12" s="83">
        <f t="shared" si="0"/>
        <v>95</v>
      </c>
      <c r="J12" s="66"/>
      <c r="K12" s="36">
        <f>I12</f>
        <v>95</v>
      </c>
      <c r="L12" s="36"/>
      <c r="M12" s="36"/>
      <c r="N12" s="36"/>
      <c r="O12" s="36"/>
      <c r="P12" s="36"/>
      <c r="Q12" s="36"/>
      <c r="R12" s="36"/>
      <c r="S12" s="36"/>
      <c r="T12" s="36"/>
      <c r="U12" s="36"/>
      <c r="V12" s="88"/>
      <c r="W12" s="83">
        <f t="shared" si="3"/>
        <v>95</v>
      </c>
      <c r="X12" s="91"/>
      <c r="Y12" s="36"/>
      <c r="Z12" s="36"/>
      <c r="AA12" s="36"/>
      <c r="AB12" s="36"/>
      <c r="AC12" s="36"/>
      <c r="AD12" s="36"/>
      <c r="AE12" s="88"/>
      <c r="AF12" s="99">
        <f t="shared" si="4"/>
        <v>0</v>
      </c>
      <c r="AG12" s="100"/>
      <c r="AH12" s="99">
        <f t="shared" si="1"/>
        <v>95</v>
      </c>
    </row>
    <row r="13" spans="1:44" ht="28" customHeight="1" x14ac:dyDescent="0.2">
      <c r="A13" s="128" t="s">
        <v>220</v>
      </c>
      <c r="B13" s="24" t="s">
        <v>55</v>
      </c>
      <c r="C13" s="24" t="s">
        <v>28</v>
      </c>
      <c r="D13" s="30" t="s">
        <v>11</v>
      </c>
      <c r="E13" s="18" t="s">
        <v>207</v>
      </c>
      <c r="F13" s="19" t="s">
        <v>126</v>
      </c>
      <c r="G13" s="31">
        <v>1</v>
      </c>
      <c r="H13" s="133">
        <v>11.7</v>
      </c>
      <c r="I13" s="83">
        <f t="shared" si="0"/>
        <v>11.7</v>
      </c>
      <c r="J13" s="66"/>
      <c r="K13" s="36"/>
      <c r="L13" s="36"/>
      <c r="M13" s="36">
        <f t="shared" ref="M13" si="9">I13</f>
        <v>11.7</v>
      </c>
      <c r="N13" s="36"/>
      <c r="O13" s="36"/>
      <c r="P13" s="36"/>
      <c r="Q13" s="36"/>
      <c r="R13" s="36"/>
      <c r="S13" s="36"/>
      <c r="T13" s="36"/>
      <c r="U13" s="36"/>
      <c r="V13" s="88"/>
      <c r="W13" s="83">
        <f>SUM(J13:V13)</f>
        <v>11.7</v>
      </c>
      <c r="X13" s="91"/>
      <c r="Y13" s="36"/>
      <c r="Z13" s="36"/>
      <c r="AA13" s="36"/>
      <c r="AB13" s="36"/>
      <c r="AC13" s="36"/>
      <c r="AD13" s="36"/>
      <c r="AE13" s="88"/>
      <c r="AF13" s="99">
        <f>SUM(Y13:AE13)</f>
        <v>0</v>
      </c>
      <c r="AG13" s="100"/>
      <c r="AH13" s="99">
        <f>AF13+W13</f>
        <v>11.7</v>
      </c>
    </row>
    <row r="14" spans="1:44" ht="28" customHeight="1" x14ac:dyDescent="0.2">
      <c r="A14" s="128" t="s">
        <v>220</v>
      </c>
      <c r="B14" s="24" t="s">
        <v>108</v>
      </c>
      <c r="C14" s="24" t="s">
        <v>134</v>
      </c>
      <c r="D14" s="32" t="s">
        <v>49</v>
      </c>
      <c r="E14" s="18" t="s">
        <v>207</v>
      </c>
      <c r="F14" s="19" t="s">
        <v>202</v>
      </c>
      <c r="G14" s="31">
        <v>250</v>
      </c>
      <c r="H14" s="133">
        <v>0.35</v>
      </c>
      <c r="I14" s="83">
        <f t="shared" si="0"/>
        <v>87.5</v>
      </c>
      <c r="J14" s="66"/>
      <c r="K14" s="36">
        <f>I14</f>
        <v>87.5</v>
      </c>
      <c r="L14" s="36"/>
      <c r="M14" s="36"/>
      <c r="N14" s="36"/>
      <c r="O14" s="36"/>
      <c r="P14" s="36"/>
      <c r="Q14" s="36"/>
      <c r="R14" s="36"/>
      <c r="S14" s="36"/>
      <c r="T14" s="36"/>
      <c r="U14" s="36"/>
      <c r="V14" s="88"/>
      <c r="W14" s="83">
        <f>SUM(J14:V14)</f>
        <v>87.5</v>
      </c>
      <c r="X14" s="91"/>
      <c r="Y14" s="36"/>
      <c r="Z14" s="36"/>
      <c r="AA14" s="36"/>
      <c r="AB14" s="36"/>
      <c r="AC14" s="36"/>
      <c r="AD14" s="36"/>
      <c r="AE14" s="88"/>
      <c r="AF14" s="99">
        <f>SUM(Y14:AE14)</f>
        <v>0</v>
      </c>
      <c r="AG14" s="100"/>
      <c r="AH14" s="99">
        <f>AF14+W14</f>
        <v>87.5</v>
      </c>
    </row>
    <row r="15" spans="1:44" s="13" customFormat="1" ht="28" customHeight="1" x14ac:dyDescent="0.2">
      <c r="A15" s="128" t="s">
        <v>220</v>
      </c>
      <c r="B15" s="24" t="s">
        <v>179</v>
      </c>
      <c r="C15" s="24" t="s">
        <v>129</v>
      </c>
      <c r="D15" s="30" t="s">
        <v>11</v>
      </c>
      <c r="E15" s="19" t="s">
        <v>208</v>
      </c>
      <c r="F15" s="69" t="s">
        <v>126</v>
      </c>
      <c r="G15" s="31">
        <v>1</v>
      </c>
      <c r="H15" s="133">
        <v>50</v>
      </c>
      <c r="I15" s="84">
        <f t="shared" si="0"/>
        <v>50</v>
      </c>
      <c r="J15" s="70"/>
      <c r="K15" s="71"/>
      <c r="L15" s="71"/>
      <c r="M15" s="71">
        <f>I15</f>
        <v>50</v>
      </c>
      <c r="N15" s="71"/>
      <c r="O15" s="71"/>
      <c r="P15" s="71"/>
      <c r="Q15" s="71"/>
      <c r="R15" s="71"/>
      <c r="S15" s="71"/>
      <c r="T15" s="71"/>
      <c r="U15" s="71"/>
      <c r="V15" s="89"/>
      <c r="W15" s="84">
        <f t="shared" si="3"/>
        <v>50</v>
      </c>
      <c r="X15" s="92"/>
      <c r="Y15" s="71"/>
      <c r="Z15" s="71"/>
      <c r="AA15" s="71"/>
      <c r="AB15" s="71"/>
      <c r="AC15" s="71"/>
      <c r="AD15" s="71"/>
      <c r="AE15" s="89"/>
      <c r="AF15" s="101">
        <f>SUM(Y15:AE15)</f>
        <v>0</v>
      </c>
      <c r="AG15" s="102"/>
      <c r="AH15" s="101">
        <f t="shared" si="1"/>
        <v>50</v>
      </c>
      <c r="AI15" s="14"/>
      <c r="AJ15" s="14"/>
      <c r="AK15" s="72"/>
      <c r="AL15" s="72"/>
      <c r="AM15" s="72"/>
      <c r="AN15" s="72"/>
      <c r="AO15" s="72"/>
      <c r="AP15" s="72"/>
      <c r="AQ15" s="72"/>
      <c r="AR15" s="72"/>
    </row>
    <row r="16" spans="1:44" s="13" customFormat="1" ht="28" customHeight="1" x14ac:dyDescent="0.2">
      <c r="A16" s="128" t="s">
        <v>220</v>
      </c>
      <c r="B16" s="24" t="s">
        <v>179</v>
      </c>
      <c r="C16" s="24" t="s">
        <v>180</v>
      </c>
      <c r="D16" s="30" t="s">
        <v>11</v>
      </c>
      <c r="E16" s="19" t="s">
        <v>208</v>
      </c>
      <c r="F16" s="69" t="s">
        <v>201</v>
      </c>
      <c r="G16" s="31">
        <v>1.4</v>
      </c>
      <c r="H16" s="133">
        <v>17.7</v>
      </c>
      <c r="I16" s="84">
        <f t="shared" si="0"/>
        <v>24.779999999999998</v>
      </c>
      <c r="J16" s="70"/>
      <c r="K16" s="71"/>
      <c r="L16" s="71"/>
      <c r="M16" s="71">
        <f>I16</f>
        <v>24.779999999999998</v>
      </c>
      <c r="N16" s="71"/>
      <c r="O16" s="71"/>
      <c r="P16" s="71"/>
      <c r="Q16" s="71"/>
      <c r="R16" s="71"/>
      <c r="S16" s="71"/>
      <c r="T16" s="71"/>
      <c r="U16" s="71"/>
      <c r="V16" s="89"/>
      <c r="W16" s="84">
        <f t="shared" si="3"/>
        <v>24.779999999999998</v>
      </c>
      <c r="X16" s="92"/>
      <c r="Y16" s="71"/>
      <c r="Z16" s="71"/>
      <c r="AA16" s="71"/>
      <c r="AB16" s="71"/>
      <c r="AC16" s="71"/>
      <c r="AD16" s="71"/>
      <c r="AE16" s="89"/>
      <c r="AF16" s="101">
        <f>SUM(Y16:AE16)</f>
        <v>0</v>
      </c>
      <c r="AG16" s="102"/>
      <c r="AH16" s="101">
        <f t="shared" si="1"/>
        <v>24.779999999999998</v>
      </c>
      <c r="AI16" s="14"/>
      <c r="AJ16" s="14"/>
      <c r="AK16" s="72"/>
      <c r="AL16" s="72"/>
      <c r="AM16" s="72"/>
      <c r="AN16" s="72"/>
      <c r="AO16" s="72"/>
      <c r="AP16" s="72"/>
      <c r="AQ16" s="72"/>
      <c r="AR16" s="72"/>
    </row>
    <row r="17" spans="1:44" ht="28" customHeight="1" x14ac:dyDescent="0.2">
      <c r="A17" s="128" t="s">
        <v>220</v>
      </c>
      <c r="B17" s="24" t="s">
        <v>179</v>
      </c>
      <c r="C17" s="24" t="s">
        <v>157</v>
      </c>
      <c r="D17" s="32" t="s">
        <v>42</v>
      </c>
      <c r="E17" s="19" t="s">
        <v>208</v>
      </c>
      <c r="F17" s="19" t="s">
        <v>202</v>
      </c>
      <c r="G17" s="31">
        <v>5</v>
      </c>
      <c r="H17" s="133">
        <v>4.25</v>
      </c>
      <c r="I17" s="85">
        <f t="shared" si="0"/>
        <v>21.25</v>
      </c>
      <c r="J17" s="70">
        <f>I17</f>
        <v>21.25</v>
      </c>
      <c r="K17" s="71"/>
      <c r="L17" s="71"/>
      <c r="M17" s="71"/>
      <c r="N17" s="71"/>
      <c r="O17" s="71"/>
      <c r="P17" s="71"/>
      <c r="Q17" s="71"/>
      <c r="R17" s="71"/>
      <c r="S17" s="71"/>
      <c r="T17" s="71"/>
      <c r="U17" s="71"/>
      <c r="V17" s="89"/>
      <c r="W17" s="85">
        <f t="shared" si="3"/>
        <v>21.25</v>
      </c>
      <c r="X17" s="91"/>
      <c r="Y17" s="64"/>
      <c r="Z17" s="64"/>
      <c r="AA17" s="64"/>
      <c r="AB17" s="64"/>
      <c r="AC17" s="64"/>
      <c r="AD17" s="64"/>
      <c r="AE17" s="93"/>
      <c r="AF17" s="103">
        <f t="shared" ref="AF17" si="10">SUM(Y17:AE17)</f>
        <v>0</v>
      </c>
      <c r="AG17" s="100"/>
      <c r="AH17" s="103">
        <f t="shared" si="1"/>
        <v>21.25</v>
      </c>
      <c r="AI17" s="11"/>
      <c r="AJ17" s="11"/>
      <c r="AK17" s="65"/>
      <c r="AL17" s="65"/>
      <c r="AM17" s="65"/>
      <c r="AN17" s="65"/>
      <c r="AO17" s="65"/>
      <c r="AP17" s="65"/>
      <c r="AQ17" s="65"/>
      <c r="AR17" s="65"/>
    </row>
    <row r="18" spans="1:44" ht="28" customHeight="1" x14ac:dyDescent="0.2">
      <c r="A18" s="128" t="s">
        <v>220</v>
      </c>
      <c r="B18" s="24" t="s">
        <v>181</v>
      </c>
      <c r="C18" s="29" t="s">
        <v>110</v>
      </c>
      <c r="D18" s="30" t="s">
        <v>11</v>
      </c>
      <c r="E18" s="19" t="s">
        <v>208</v>
      </c>
      <c r="F18" s="19" t="s">
        <v>126</v>
      </c>
      <c r="G18" s="31">
        <v>0</v>
      </c>
      <c r="H18" s="133">
        <v>0</v>
      </c>
      <c r="I18" s="85">
        <f t="shared" si="0"/>
        <v>0</v>
      </c>
      <c r="J18" s="70"/>
      <c r="K18" s="71"/>
      <c r="L18" s="71"/>
      <c r="M18" s="71">
        <f>I18</f>
        <v>0</v>
      </c>
      <c r="N18" s="71"/>
      <c r="O18" s="71"/>
      <c r="P18" s="71"/>
      <c r="Q18" s="71"/>
      <c r="R18" s="71"/>
      <c r="S18" s="71"/>
      <c r="T18" s="71"/>
      <c r="U18" s="71"/>
      <c r="V18" s="89"/>
      <c r="W18" s="85">
        <f>SUM(J18:V18)</f>
        <v>0</v>
      </c>
      <c r="X18" s="91"/>
      <c r="Y18" s="64"/>
      <c r="Z18" s="64"/>
      <c r="AA18" s="64"/>
      <c r="AB18" s="64"/>
      <c r="AC18" s="64"/>
      <c r="AD18" s="64"/>
      <c r="AE18" s="93"/>
      <c r="AF18" s="103">
        <f>SUM(Y18:AE18)</f>
        <v>0</v>
      </c>
      <c r="AG18" s="100"/>
      <c r="AH18" s="103">
        <f>AF18+W18</f>
        <v>0</v>
      </c>
      <c r="AI18" s="11"/>
      <c r="AJ18" s="11"/>
      <c r="AK18" s="65"/>
      <c r="AL18" s="65"/>
      <c r="AM18" s="65"/>
      <c r="AN18" s="65"/>
      <c r="AO18" s="65"/>
      <c r="AP18" s="65"/>
      <c r="AQ18" s="65"/>
      <c r="AR18" s="65"/>
    </row>
    <row r="19" spans="1:44" ht="28" customHeight="1" x14ac:dyDescent="0.2">
      <c r="A19" s="128" t="s">
        <v>220</v>
      </c>
      <c r="B19" s="24" t="s">
        <v>182</v>
      </c>
      <c r="C19" s="24" t="s">
        <v>183</v>
      </c>
      <c r="D19" s="32" t="s">
        <v>49</v>
      </c>
      <c r="E19" s="19" t="s">
        <v>208</v>
      </c>
      <c r="F19" s="19" t="s">
        <v>202</v>
      </c>
      <c r="G19" s="31">
        <v>0</v>
      </c>
      <c r="H19" s="133">
        <v>0</v>
      </c>
      <c r="I19" s="85">
        <f t="shared" si="0"/>
        <v>0</v>
      </c>
      <c r="J19" s="70"/>
      <c r="K19" s="71">
        <f>I19</f>
        <v>0</v>
      </c>
      <c r="L19" s="71"/>
      <c r="M19" s="71"/>
      <c r="N19" s="71"/>
      <c r="O19" s="71"/>
      <c r="P19" s="71"/>
      <c r="Q19" s="71"/>
      <c r="R19" s="71"/>
      <c r="S19" s="71"/>
      <c r="T19" s="71"/>
      <c r="U19" s="71"/>
      <c r="V19" s="89"/>
      <c r="W19" s="85">
        <f>SUM(J19:V19)</f>
        <v>0</v>
      </c>
      <c r="X19" s="91"/>
      <c r="Y19" s="64"/>
      <c r="Z19" s="64"/>
      <c r="AA19" s="64"/>
      <c r="AB19" s="64"/>
      <c r="AC19" s="64"/>
      <c r="AD19" s="64"/>
      <c r="AE19" s="93"/>
      <c r="AF19" s="103">
        <f>SUM(Y19:AE19)</f>
        <v>0</v>
      </c>
      <c r="AG19" s="100"/>
      <c r="AH19" s="103">
        <f>AF19+W19</f>
        <v>0</v>
      </c>
      <c r="AI19" s="11"/>
      <c r="AJ19" s="11"/>
      <c r="AK19" s="65"/>
      <c r="AL19" s="65"/>
      <c r="AM19" s="65"/>
      <c r="AN19" s="65"/>
      <c r="AO19" s="65"/>
      <c r="AP19" s="65"/>
      <c r="AQ19" s="65"/>
      <c r="AR19" s="65"/>
    </row>
    <row r="20" spans="1:44" ht="28" customHeight="1" x14ac:dyDescent="0.2">
      <c r="A20" s="128" t="s">
        <v>220</v>
      </c>
      <c r="B20" s="24" t="s">
        <v>188</v>
      </c>
      <c r="C20" s="24" t="s">
        <v>28</v>
      </c>
      <c r="D20" s="30" t="s">
        <v>11</v>
      </c>
      <c r="E20" s="19" t="s">
        <v>208</v>
      </c>
      <c r="F20" s="19" t="s">
        <v>126</v>
      </c>
      <c r="G20" s="31">
        <v>1</v>
      </c>
      <c r="H20" s="133">
        <v>11.7</v>
      </c>
      <c r="I20" s="83">
        <f t="shared" si="0"/>
        <v>11.7</v>
      </c>
      <c r="J20" s="66"/>
      <c r="K20" s="36"/>
      <c r="L20" s="36"/>
      <c r="M20" s="36">
        <f t="shared" ref="M20" si="11">I20</f>
        <v>11.7</v>
      </c>
      <c r="N20" s="36"/>
      <c r="O20" s="36"/>
      <c r="P20" s="36"/>
      <c r="Q20" s="36"/>
      <c r="R20" s="36"/>
      <c r="S20" s="36"/>
      <c r="T20" s="36"/>
      <c r="U20" s="36"/>
      <c r="V20" s="88"/>
      <c r="W20" s="83">
        <f t="shared" ref="W20:W22" si="12">SUM(J20:V20)</f>
        <v>11.7</v>
      </c>
      <c r="X20" s="91"/>
      <c r="Y20" s="36"/>
      <c r="Z20" s="36"/>
      <c r="AA20" s="36"/>
      <c r="AB20" s="36"/>
      <c r="AC20" s="36"/>
      <c r="AD20" s="36"/>
      <c r="AE20" s="88"/>
      <c r="AF20" s="99">
        <f t="shared" ref="AF20:AF22" si="13">SUM(Y20:AE20)</f>
        <v>0</v>
      </c>
      <c r="AG20" s="100"/>
      <c r="AH20" s="99">
        <f t="shared" ref="AH20:AH22" si="14">AF20+W20</f>
        <v>11.7</v>
      </c>
    </row>
    <row r="21" spans="1:44" ht="28" customHeight="1" x14ac:dyDescent="0.2">
      <c r="A21" s="128" t="s">
        <v>220</v>
      </c>
      <c r="B21" s="24" t="s">
        <v>189</v>
      </c>
      <c r="C21" s="24" t="s">
        <v>115</v>
      </c>
      <c r="D21" s="47" t="s">
        <v>10</v>
      </c>
      <c r="E21" s="19" t="s">
        <v>208</v>
      </c>
      <c r="F21" s="69" t="s">
        <v>201</v>
      </c>
      <c r="G21" s="31">
        <v>0.25</v>
      </c>
      <c r="H21" s="133">
        <v>17</v>
      </c>
      <c r="I21" s="83">
        <f t="shared" si="0"/>
        <v>4.25</v>
      </c>
      <c r="J21" s="66"/>
      <c r="K21" s="36"/>
      <c r="L21" s="36">
        <f>I21</f>
        <v>4.25</v>
      </c>
      <c r="M21" s="36"/>
      <c r="N21" s="36"/>
      <c r="O21" s="36"/>
      <c r="P21" s="36"/>
      <c r="Q21" s="36"/>
      <c r="R21" s="36"/>
      <c r="S21" s="36"/>
      <c r="T21" s="36"/>
      <c r="U21" s="36"/>
      <c r="V21" s="88"/>
      <c r="W21" s="83">
        <f t="shared" si="12"/>
        <v>4.25</v>
      </c>
      <c r="X21" s="91"/>
      <c r="Y21" s="36"/>
      <c r="Z21" s="36"/>
      <c r="AA21" s="36"/>
      <c r="AB21" s="36"/>
      <c r="AC21" s="36"/>
      <c r="AD21" s="36"/>
      <c r="AE21" s="88"/>
      <c r="AF21" s="99">
        <f t="shared" si="13"/>
        <v>0</v>
      </c>
      <c r="AG21" s="100"/>
      <c r="AH21" s="99">
        <f t="shared" si="14"/>
        <v>4.25</v>
      </c>
    </row>
    <row r="22" spans="1:44" ht="28" customHeight="1" x14ac:dyDescent="0.2">
      <c r="A22" s="128" t="s">
        <v>220</v>
      </c>
      <c r="B22" s="24" t="s">
        <v>117</v>
      </c>
      <c r="C22" s="24" t="s">
        <v>128</v>
      </c>
      <c r="D22" s="33" t="s">
        <v>10</v>
      </c>
      <c r="E22" s="19" t="s">
        <v>208</v>
      </c>
      <c r="F22" s="20" t="s">
        <v>201</v>
      </c>
      <c r="G22" s="31">
        <v>0.06</v>
      </c>
      <c r="H22" s="133">
        <v>35</v>
      </c>
      <c r="I22" s="83">
        <f t="shared" si="0"/>
        <v>2.1</v>
      </c>
      <c r="J22" s="66"/>
      <c r="K22" s="36"/>
      <c r="L22" s="36">
        <f>I22</f>
        <v>2.1</v>
      </c>
      <c r="M22" s="36"/>
      <c r="N22" s="36"/>
      <c r="O22" s="36"/>
      <c r="P22" s="36"/>
      <c r="Q22" s="36"/>
      <c r="R22" s="36"/>
      <c r="S22" s="36"/>
      <c r="T22" s="36"/>
      <c r="U22" s="36"/>
      <c r="V22" s="88"/>
      <c r="W22" s="83">
        <f t="shared" si="12"/>
        <v>2.1</v>
      </c>
      <c r="X22" s="91"/>
      <c r="Y22" s="36"/>
      <c r="Z22" s="36"/>
      <c r="AA22" s="36"/>
      <c r="AB22" s="36"/>
      <c r="AC22" s="36"/>
      <c r="AD22" s="36"/>
      <c r="AE22" s="88"/>
      <c r="AF22" s="99">
        <f t="shared" si="13"/>
        <v>0</v>
      </c>
      <c r="AG22" s="100"/>
      <c r="AH22" s="99">
        <f t="shared" si="14"/>
        <v>2.1</v>
      </c>
    </row>
    <row r="23" spans="1:44" ht="28" customHeight="1" x14ac:dyDescent="0.2">
      <c r="A23" s="128" t="s">
        <v>220</v>
      </c>
      <c r="B23" s="24" t="s">
        <v>244</v>
      </c>
      <c r="C23" s="24" t="s">
        <v>128</v>
      </c>
      <c r="D23" s="33" t="s">
        <v>10</v>
      </c>
      <c r="E23" s="19" t="s">
        <v>208</v>
      </c>
      <c r="F23" s="20" t="s">
        <v>201</v>
      </c>
      <c r="G23" s="31">
        <v>0.06</v>
      </c>
      <c r="H23" s="133">
        <v>77</v>
      </c>
      <c r="I23" s="83">
        <f t="shared" ref="I23" si="15">G23*H23</f>
        <v>4.62</v>
      </c>
      <c r="J23" s="66"/>
      <c r="K23" s="36"/>
      <c r="L23" s="36">
        <f>I23</f>
        <v>4.62</v>
      </c>
      <c r="M23" s="36"/>
      <c r="N23" s="36"/>
      <c r="O23" s="36"/>
      <c r="P23" s="36"/>
      <c r="Q23" s="36"/>
      <c r="R23" s="36"/>
      <c r="S23" s="36"/>
      <c r="T23" s="36"/>
      <c r="U23" s="36"/>
      <c r="V23" s="88"/>
      <c r="W23" s="83">
        <f t="shared" ref="W23" si="16">SUM(J23:V23)</f>
        <v>4.62</v>
      </c>
      <c r="X23" s="91"/>
      <c r="Y23" s="36"/>
      <c r="Z23" s="36"/>
      <c r="AA23" s="36"/>
      <c r="AB23" s="36"/>
      <c r="AC23" s="36"/>
      <c r="AD23" s="36"/>
      <c r="AE23" s="88"/>
      <c r="AF23" s="99">
        <f t="shared" ref="AF23" si="17">SUM(Y23:AE23)</f>
        <v>0</v>
      </c>
      <c r="AG23" s="100"/>
      <c r="AH23" s="99">
        <f t="shared" ref="AH23" si="18">AF23+W23</f>
        <v>4.62</v>
      </c>
    </row>
    <row r="24" spans="1:44" ht="28" customHeight="1" x14ac:dyDescent="0.2">
      <c r="A24" s="128" t="s">
        <v>220</v>
      </c>
      <c r="B24" s="24" t="s">
        <v>130</v>
      </c>
      <c r="C24" s="29" t="s">
        <v>110</v>
      </c>
      <c r="D24" s="30" t="s">
        <v>11</v>
      </c>
      <c r="E24" s="19" t="s">
        <v>209</v>
      </c>
      <c r="F24" s="19" t="s">
        <v>126</v>
      </c>
      <c r="G24" s="31">
        <v>0</v>
      </c>
      <c r="H24" s="133">
        <v>9.0500000000000007</v>
      </c>
      <c r="I24" s="83">
        <f t="shared" si="0"/>
        <v>0</v>
      </c>
      <c r="J24" s="66"/>
      <c r="K24" s="36"/>
      <c r="L24" s="36"/>
      <c r="M24" s="36">
        <f t="shared" ref="M24" si="19">I24</f>
        <v>0</v>
      </c>
      <c r="N24" s="36"/>
      <c r="O24" s="36"/>
      <c r="P24" s="36"/>
      <c r="Q24" s="36"/>
      <c r="R24" s="36"/>
      <c r="S24" s="36"/>
      <c r="T24" s="36"/>
      <c r="U24" s="36"/>
      <c r="V24" s="88"/>
      <c r="W24" s="83">
        <f t="shared" si="3"/>
        <v>0</v>
      </c>
      <c r="X24" s="91"/>
      <c r="Y24" s="36"/>
      <c r="Z24" s="36"/>
      <c r="AA24" s="36"/>
      <c r="AB24" s="36"/>
      <c r="AC24" s="36"/>
      <c r="AD24" s="36"/>
      <c r="AE24" s="88"/>
      <c r="AF24" s="99">
        <f t="shared" si="4"/>
        <v>0</v>
      </c>
      <c r="AG24" s="100"/>
      <c r="AH24" s="99">
        <f t="shared" si="1"/>
        <v>0</v>
      </c>
    </row>
    <row r="25" spans="1:44" ht="28" customHeight="1" x14ac:dyDescent="0.2">
      <c r="A25" s="128" t="s">
        <v>220</v>
      </c>
      <c r="B25" s="24" t="s">
        <v>190</v>
      </c>
      <c r="C25" s="24" t="s">
        <v>28</v>
      </c>
      <c r="D25" s="30" t="s">
        <v>11</v>
      </c>
      <c r="E25" s="19" t="s">
        <v>209</v>
      </c>
      <c r="F25" s="19" t="s">
        <v>126</v>
      </c>
      <c r="G25" s="31">
        <v>1</v>
      </c>
      <c r="H25" s="133">
        <v>11.7</v>
      </c>
      <c r="I25" s="83">
        <f t="shared" si="0"/>
        <v>11.7</v>
      </c>
      <c r="J25" s="66"/>
      <c r="K25" s="36"/>
      <c r="L25" s="36"/>
      <c r="M25" s="36">
        <f t="shared" ref="M25" si="20">I25</f>
        <v>11.7</v>
      </c>
      <c r="N25" s="36"/>
      <c r="O25" s="36"/>
      <c r="P25" s="36"/>
      <c r="Q25" s="36"/>
      <c r="R25" s="36"/>
      <c r="S25" s="36"/>
      <c r="T25" s="36"/>
      <c r="U25" s="36"/>
      <c r="V25" s="88"/>
      <c r="W25" s="83">
        <f t="shared" ref="W25" si="21">SUM(J25:V25)</f>
        <v>11.7</v>
      </c>
      <c r="X25" s="91"/>
      <c r="Y25" s="36"/>
      <c r="Z25" s="36"/>
      <c r="AA25" s="36"/>
      <c r="AB25" s="36"/>
      <c r="AC25" s="36"/>
      <c r="AD25" s="36"/>
      <c r="AE25" s="88"/>
      <c r="AF25" s="99">
        <f t="shared" ref="AF25" si="22">SUM(Y25:AE25)</f>
        <v>0</v>
      </c>
      <c r="AG25" s="100"/>
      <c r="AH25" s="99">
        <f t="shared" ref="AH25" si="23">AF25+W25</f>
        <v>11.7</v>
      </c>
    </row>
    <row r="26" spans="1:44" ht="28" customHeight="1" x14ac:dyDescent="0.2">
      <c r="A26" s="128" t="s">
        <v>220</v>
      </c>
      <c r="B26" s="24" t="s">
        <v>190</v>
      </c>
      <c r="C26" s="24" t="s">
        <v>174</v>
      </c>
      <c r="D26" s="32" t="s">
        <v>10</v>
      </c>
      <c r="E26" s="19" t="s">
        <v>209</v>
      </c>
      <c r="F26" s="19" t="s">
        <v>202</v>
      </c>
      <c r="G26" s="31">
        <v>1.5</v>
      </c>
      <c r="H26" s="133">
        <v>5.75</v>
      </c>
      <c r="I26" s="86">
        <f t="shared" si="0"/>
        <v>8.625</v>
      </c>
      <c r="J26" s="66"/>
      <c r="K26" s="36">
        <f>I26</f>
        <v>8.625</v>
      </c>
      <c r="L26" s="36"/>
      <c r="M26" s="36"/>
      <c r="N26" s="36"/>
      <c r="O26" s="36"/>
      <c r="P26" s="36"/>
      <c r="Q26" s="36"/>
      <c r="R26" s="36"/>
      <c r="S26" s="36"/>
      <c r="T26" s="36"/>
      <c r="U26" s="36"/>
      <c r="V26" s="88"/>
      <c r="W26" s="83">
        <f>SUM(J26:V26)</f>
        <v>8.625</v>
      </c>
      <c r="X26" s="91"/>
      <c r="Y26" s="36"/>
      <c r="Z26" s="36"/>
      <c r="AA26" s="36"/>
      <c r="AB26" s="36"/>
      <c r="AC26" s="36"/>
      <c r="AD26" s="36"/>
      <c r="AE26" s="88"/>
      <c r="AF26" s="99">
        <f>SUM(Y26:AE26)</f>
        <v>0</v>
      </c>
      <c r="AG26" s="100"/>
      <c r="AH26" s="99">
        <f>AF26+W26</f>
        <v>8.625</v>
      </c>
    </row>
    <row r="27" spans="1:44" ht="28" customHeight="1" x14ac:dyDescent="0.2">
      <c r="A27" s="128" t="s">
        <v>220</v>
      </c>
      <c r="B27" s="24" t="s">
        <v>117</v>
      </c>
      <c r="C27" s="24" t="s">
        <v>128</v>
      </c>
      <c r="D27" s="33" t="s">
        <v>10</v>
      </c>
      <c r="E27" s="19" t="s">
        <v>209</v>
      </c>
      <c r="F27" s="20" t="s">
        <v>201</v>
      </c>
      <c r="G27" s="31">
        <v>0.06</v>
      </c>
      <c r="H27" s="133">
        <v>35</v>
      </c>
      <c r="I27" s="83">
        <f t="shared" si="0"/>
        <v>2.1</v>
      </c>
      <c r="J27" s="66"/>
      <c r="K27" s="36"/>
      <c r="L27" s="36">
        <f>I27</f>
        <v>2.1</v>
      </c>
      <c r="M27" s="36"/>
      <c r="N27" s="36"/>
      <c r="O27" s="36"/>
      <c r="P27" s="36"/>
      <c r="Q27" s="36"/>
      <c r="R27" s="36"/>
      <c r="S27" s="36"/>
      <c r="T27" s="36"/>
      <c r="U27" s="36"/>
      <c r="V27" s="88"/>
      <c r="W27" s="83">
        <f t="shared" si="3"/>
        <v>2.1</v>
      </c>
      <c r="X27" s="91"/>
      <c r="Y27" s="36"/>
      <c r="Z27" s="36"/>
      <c r="AA27" s="36"/>
      <c r="AB27" s="36"/>
      <c r="AC27" s="36"/>
      <c r="AD27" s="36"/>
      <c r="AE27" s="88"/>
      <c r="AF27" s="99">
        <f t="shared" si="4"/>
        <v>0</v>
      </c>
      <c r="AG27" s="100"/>
      <c r="AH27" s="99">
        <f t="shared" si="1"/>
        <v>2.1</v>
      </c>
    </row>
    <row r="28" spans="1:44" ht="28" customHeight="1" x14ac:dyDescent="0.2">
      <c r="A28" s="128" t="s">
        <v>220</v>
      </c>
      <c r="B28" s="24" t="s">
        <v>244</v>
      </c>
      <c r="C28" s="24" t="s">
        <v>128</v>
      </c>
      <c r="D28" s="33" t="s">
        <v>10</v>
      </c>
      <c r="E28" s="19" t="s">
        <v>209</v>
      </c>
      <c r="F28" s="20" t="s">
        <v>201</v>
      </c>
      <c r="G28" s="31">
        <v>0.06</v>
      </c>
      <c r="H28" s="133">
        <v>77</v>
      </c>
      <c r="I28" s="83">
        <f t="shared" si="0"/>
        <v>4.62</v>
      </c>
      <c r="J28" s="66"/>
      <c r="K28" s="36"/>
      <c r="L28" s="36">
        <f>I28</f>
        <v>4.62</v>
      </c>
      <c r="M28" s="36"/>
      <c r="N28" s="36"/>
      <c r="O28" s="36"/>
      <c r="P28" s="36"/>
      <c r="Q28" s="36"/>
      <c r="R28" s="36"/>
      <c r="S28" s="36"/>
      <c r="T28" s="36"/>
      <c r="U28" s="36"/>
      <c r="V28" s="88"/>
      <c r="W28" s="83">
        <f t="shared" si="3"/>
        <v>4.62</v>
      </c>
      <c r="X28" s="91"/>
      <c r="Y28" s="36"/>
      <c r="Z28" s="36"/>
      <c r="AA28" s="36"/>
      <c r="AB28" s="36"/>
      <c r="AC28" s="36"/>
      <c r="AD28" s="36"/>
      <c r="AE28" s="88"/>
      <c r="AF28" s="99">
        <f t="shared" si="4"/>
        <v>0</v>
      </c>
      <c r="AG28" s="100"/>
      <c r="AH28" s="99">
        <f t="shared" si="1"/>
        <v>4.62</v>
      </c>
    </row>
    <row r="29" spans="1:44" s="13" customFormat="1" ht="28" customHeight="1" x14ac:dyDescent="0.2">
      <c r="A29" s="128" t="s">
        <v>220</v>
      </c>
      <c r="B29" s="24" t="s">
        <v>158</v>
      </c>
      <c r="C29" s="24" t="s">
        <v>28</v>
      </c>
      <c r="D29" s="32" t="s">
        <v>11</v>
      </c>
      <c r="E29" s="19" t="s">
        <v>209</v>
      </c>
      <c r="F29" s="19" t="s">
        <v>126</v>
      </c>
      <c r="G29" s="31">
        <v>1</v>
      </c>
      <c r="H29" s="133">
        <v>11.7</v>
      </c>
      <c r="I29" s="86">
        <f t="shared" si="0"/>
        <v>11.7</v>
      </c>
      <c r="J29" s="76"/>
      <c r="K29" s="45"/>
      <c r="L29" s="45"/>
      <c r="M29" s="45">
        <f>I29</f>
        <v>11.7</v>
      </c>
      <c r="N29" s="45"/>
      <c r="O29" s="45"/>
      <c r="P29" s="45"/>
      <c r="Q29" s="45"/>
      <c r="R29" s="45"/>
      <c r="S29" s="45"/>
      <c r="T29" s="45"/>
      <c r="U29" s="45"/>
      <c r="V29" s="80"/>
      <c r="W29" s="86">
        <f t="shared" si="3"/>
        <v>11.7</v>
      </c>
      <c r="X29" s="92"/>
      <c r="Y29" s="45"/>
      <c r="Z29" s="45"/>
      <c r="AA29" s="45"/>
      <c r="AB29" s="45"/>
      <c r="AC29" s="45"/>
      <c r="AD29" s="45"/>
      <c r="AE29" s="80"/>
      <c r="AF29" s="104">
        <f t="shared" si="4"/>
        <v>0</v>
      </c>
      <c r="AG29" s="102"/>
      <c r="AH29" s="104">
        <f t="shared" si="1"/>
        <v>11.7</v>
      </c>
    </row>
    <row r="30" spans="1:44" s="13" customFormat="1" ht="28" customHeight="1" x14ac:dyDescent="0.2">
      <c r="A30" s="128" t="s">
        <v>220</v>
      </c>
      <c r="B30" s="24" t="s">
        <v>158</v>
      </c>
      <c r="C30" s="24" t="s">
        <v>228</v>
      </c>
      <c r="D30" s="47" t="s">
        <v>10</v>
      </c>
      <c r="E30" s="19" t="s">
        <v>209</v>
      </c>
      <c r="F30" s="69" t="s">
        <v>201</v>
      </c>
      <c r="G30" s="31">
        <v>0.06</v>
      </c>
      <c r="H30" s="133">
        <v>198</v>
      </c>
      <c r="I30" s="86">
        <f t="shared" si="0"/>
        <v>11.879999999999999</v>
      </c>
      <c r="J30" s="76"/>
      <c r="K30" s="45"/>
      <c r="L30" s="45">
        <f>I30</f>
        <v>11.879999999999999</v>
      </c>
      <c r="M30" s="45"/>
      <c r="N30" s="45"/>
      <c r="O30" s="45"/>
      <c r="P30" s="45"/>
      <c r="Q30" s="45"/>
      <c r="R30" s="45"/>
      <c r="S30" s="45"/>
      <c r="T30" s="45"/>
      <c r="U30" s="45"/>
      <c r="V30" s="80"/>
      <c r="W30" s="86">
        <f t="shared" si="3"/>
        <v>11.879999999999999</v>
      </c>
      <c r="X30" s="92"/>
      <c r="Y30" s="45"/>
      <c r="Z30" s="45"/>
      <c r="AA30" s="45"/>
      <c r="AB30" s="45"/>
      <c r="AC30" s="45"/>
      <c r="AD30" s="45"/>
      <c r="AE30" s="80"/>
      <c r="AF30" s="104">
        <f t="shared" si="4"/>
        <v>0</v>
      </c>
      <c r="AG30" s="102"/>
      <c r="AH30" s="104">
        <f t="shared" si="1"/>
        <v>11.879999999999999</v>
      </c>
    </row>
    <row r="31" spans="1:44" ht="28" customHeight="1" x14ac:dyDescent="0.2">
      <c r="A31" s="128" t="s">
        <v>220</v>
      </c>
      <c r="B31" s="24" t="s">
        <v>117</v>
      </c>
      <c r="C31" s="24" t="s">
        <v>128</v>
      </c>
      <c r="D31" s="33" t="s">
        <v>10</v>
      </c>
      <c r="E31" s="19" t="s">
        <v>209</v>
      </c>
      <c r="F31" s="20" t="s">
        <v>201</v>
      </c>
      <c r="G31" s="31">
        <v>0.06</v>
      </c>
      <c r="H31" s="133">
        <v>35</v>
      </c>
      <c r="I31" s="86">
        <f t="shared" si="0"/>
        <v>2.1</v>
      </c>
      <c r="J31" s="66"/>
      <c r="K31" s="36"/>
      <c r="L31" s="36">
        <f>I31</f>
        <v>2.1</v>
      </c>
      <c r="M31" s="36"/>
      <c r="N31" s="36"/>
      <c r="O31" s="36"/>
      <c r="P31" s="36"/>
      <c r="Q31" s="36"/>
      <c r="R31" s="36"/>
      <c r="S31" s="36"/>
      <c r="T31" s="36"/>
      <c r="U31" s="36"/>
      <c r="V31" s="88"/>
      <c r="W31" s="83">
        <f t="shared" ref="W31:W34" si="24">SUM(J31:V31)</f>
        <v>2.1</v>
      </c>
      <c r="X31" s="91"/>
      <c r="Y31" s="36"/>
      <c r="Z31" s="36"/>
      <c r="AA31" s="36"/>
      <c r="AB31" s="36"/>
      <c r="AC31" s="36"/>
      <c r="AD31" s="36"/>
      <c r="AE31" s="88"/>
      <c r="AF31" s="99">
        <f t="shared" ref="AF31:AF34" si="25">SUM(Y31:AE31)</f>
        <v>0</v>
      </c>
      <c r="AG31" s="100"/>
      <c r="AH31" s="99">
        <f t="shared" ref="AH31:AH32" si="26">AF31+W31</f>
        <v>2.1</v>
      </c>
    </row>
    <row r="32" spans="1:44" ht="28" customHeight="1" x14ac:dyDescent="0.2">
      <c r="A32" s="128" t="s">
        <v>220</v>
      </c>
      <c r="B32" s="24" t="s">
        <v>244</v>
      </c>
      <c r="C32" s="24" t="s">
        <v>128</v>
      </c>
      <c r="D32" s="33" t="s">
        <v>10</v>
      </c>
      <c r="E32" s="19" t="s">
        <v>209</v>
      </c>
      <c r="F32" s="20" t="s">
        <v>201</v>
      </c>
      <c r="G32" s="31">
        <v>0.06</v>
      </c>
      <c r="H32" s="133">
        <v>77</v>
      </c>
      <c r="I32" s="83">
        <f t="shared" ref="I32" si="27">G32*H32</f>
        <v>4.62</v>
      </c>
      <c r="J32" s="66"/>
      <c r="K32" s="36"/>
      <c r="L32" s="36">
        <f>I32</f>
        <v>4.62</v>
      </c>
      <c r="M32" s="36"/>
      <c r="N32" s="36"/>
      <c r="O32" s="36"/>
      <c r="P32" s="36"/>
      <c r="Q32" s="36"/>
      <c r="R32" s="36"/>
      <c r="S32" s="36"/>
      <c r="T32" s="36"/>
      <c r="U32" s="36"/>
      <c r="V32" s="88"/>
      <c r="W32" s="83">
        <f t="shared" si="24"/>
        <v>4.62</v>
      </c>
      <c r="X32" s="91"/>
      <c r="Y32" s="36"/>
      <c r="Z32" s="36"/>
      <c r="AA32" s="36"/>
      <c r="AB32" s="36"/>
      <c r="AC32" s="36"/>
      <c r="AD32" s="36"/>
      <c r="AE32" s="88"/>
      <c r="AF32" s="99">
        <f t="shared" si="25"/>
        <v>0</v>
      </c>
      <c r="AG32" s="100"/>
      <c r="AH32" s="99">
        <f t="shared" si="26"/>
        <v>4.62</v>
      </c>
    </row>
    <row r="33" spans="1:34" ht="28" customHeight="1" x14ac:dyDescent="0.2">
      <c r="A33" s="128" t="s">
        <v>220</v>
      </c>
      <c r="B33" s="24" t="s">
        <v>31</v>
      </c>
      <c r="C33" s="24" t="s">
        <v>28</v>
      </c>
      <c r="D33" s="32" t="s">
        <v>11</v>
      </c>
      <c r="E33" s="20" t="s">
        <v>210</v>
      </c>
      <c r="F33" s="19" t="s">
        <v>126</v>
      </c>
      <c r="G33" s="31">
        <v>1</v>
      </c>
      <c r="H33" s="133">
        <v>11.7</v>
      </c>
      <c r="I33" s="83">
        <f t="shared" si="0"/>
        <v>11.7</v>
      </c>
      <c r="J33" s="66"/>
      <c r="K33" s="36"/>
      <c r="L33" s="36"/>
      <c r="M33" s="36">
        <f>I33</f>
        <v>11.7</v>
      </c>
      <c r="N33" s="36"/>
      <c r="O33" s="36"/>
      <c r="P33" s="36"/>
      <c r="Q33" s="36"/>
      <c r="R33" s="36"/>
      <c r="S33" s="36"/>
      <c r="T33" s="36"/>
      <c r="U33" s="36"/>
      <c r="V33" s="88"/>
      <c r="W33" s="83">
        <f t="shared" si="24"/>
        <v>11.7</v>
      </c>
      <c r="X33" s="91"/>
      <c r="Y33" s="36"/>
      <c r="Z33" s="36"/>
      <c r="AA33" s="36"/>
      <c r="AB33" s="36"/>
      <c r="AC33" s="36"/>
      <c r="AD33" s="36"/>
      <c r="AE33" s="88"/>
      <c r="AF33" s="99">
        <f t="shared" si="25"/>
        <v>0</v>
      </c>
      <c r="AG33" s="100"/>
      <c r="AH33" s="99">
        <f t="shared" ref="AH33:AH36" si="28">AF33+W33</f>
        <v>11.7</v>
      </c>
    </row>
    <row r="34" spans="1:34" ht="28" customHeight="1" x14ac:dyDescent="0.2">
      <c r="A34" s="128" t="s">
        <v>220</v>
      </c>
      <c r="B34" s="24" t="s">
        <v>57</v>
      </c>
      <c r="C34" s="24" t="s">
        <v>151</v>
      </c>
      <c r="D34" s="33" t="s">
        <v>10</v>
      </c>
      <c r="E34" s="20" t="s">
        <v>210</v>
      </c>
      <c r="F34" s="20" t="s">
        <v>201</v>
      </c>
      <c r="G34" s="31">
        <v>0.125</v>
      </c>
      <c r="H34" s="133">
        <v>86</v>
      </c>
      <c r="I34" s="83">
        <f t="shared" si="0"/>
        <v>10.75</v>
      </c>
      <c r="J34" s="66"/>
      <c r="K34" s="36"/>
      <c r="L34" s="36">
        <f>I34</f>
        <v>10.75</v>
      </c>
      <c r="M34" s="36"/>
      <c r="N34" s="36"/>
      <c r="O34" s="36"/>
      <c r="P34" s="36"/>
      <c r="Q34" s="36"/>
      <c r="R34" s="36"/>
      <c r="S34" s="36"/>
      <c r="T34" s="36"/>
      <c r="U34" s="36"/>
      <c r="V34" s="88"/>
      <c r="W34" s="83">
        <f t="shared" si="24"/>
        <v>10.75</v>
      </c>
      <c r="X34" s="91"/>
      <c r="Y34" s="36"/>
      <c r="Z34" s="36"/>
      <c r="AA34" s="36"/>
      <c r="AB34" s="36"/>
      <c r="AC34" s="36"/>
      <c r="AD34" s="36"/>
      <c r="AE34" s="88"/>
      <c r="AF34" s="99">
        <f t="shared" si="25"/>
        <v>0</v>
      </c>
      <c r="AG34" s="100"/>
      <c r="AH34" s="99">
        <f t="shared" si="28"/>
        <v>10.75</v>
      </c>
    </row>
    <row r="35" spans="1:34" ht="28" customHeight="1" x14ac:dyDescent="0.2">
      <c r="A35" s="128" t="s">
        <v>220</v>
      </c>
      <c r="B35" s="24" t="s">
        <v>117</v>
      </c>
      <c r="C35" s="24" t="s">
        <v>128</v>
      </c>
      <c r="D35" s="33" t="s">
        <v>10</v>
      </c>
      <c r="E35" s="20" t="s">
        <v>210</v>
      </c>
      <c r="F35" s="20" t="s">
        <v>201</v>
      </c>
      <c r="G35" s="31">
        <v>0.06</v>
      </c>
      <c r="H35" s="133">
        <v>35</v>
      </c>
      <c r="I35" s="86">
        <f t="shared" ref="I35:I36" si="29">G35*H35</f>
        <v>2.1</v>
      </c>
      <c r="J35" s="66"/>
      <c r="K35" s="36"/>
      <c r="L35" s="36">
        <f>I35</f>
        <v>2.1</v>
      </c>
      <c r="M35" s="36"/>
      <c r="N35" s="36"/>
      <c r="O35" s="36"/>
      <c r="P35" s="36"/>
      <c r="Q35" s="36"/>
      <c r="R35" s="36"/>
      <c r="S35" s="36"/>
      <c r="T35" s="36"/>
      <c r="U35" s="36"/>
      <c r="V35" s="88"/>
      <c r="W35" s="83">
        <f t="shared" ref="W35:W36" si="30">SUM(J35:V35)</f>
        <v>2.1</v>
      </c>
      <c r="X35" s="91"/>
      <c r="Y35" s="36"/>
      <c r="Z35" s="36"/>
      <c r="AA35" s="36"/>
      <c r="AB35" s="36"/>
      <c r="AC35" s="36"/>
      <c r="AD35" s="36"/>
      <c r="AE35" s="88"/>
      <c r="AF35" s="99">
        <f t="shared" ref="AF35:AF36" si="31">SUM(Y35:AE35)</f>
        <v>0</v>
      </c>
      <c r="AG35" s="100"/>
      <c r="AH35" s="99">
        <f t="shared" si="28"/>
        <v>2.1</v>
      </c>
    </row>
    <row r="36" spans="1:34" ht="28" customHeight="1" x14ac:dyDescent="0.2">
      <c r="A36" s="128" t="s">
        <v>220</v>
      </c>
      <c r="B36" s="24" t="s">
        <v>244</v>
      </c>
      <c r="C36" s="24" t="s">
        <v>128</v>
      </c>
      <c r="D36" s="33" t="s">
        <v>10</v>
      </c>
      <c r="E36" s="20" t="s">
        <v>210</v>
      </c>
      <c r="F36" s="20" t="s">
        <v>201</v>
      </c>
      <c r="G36" s="31">
        <v>0.06</v>
      </c>
      <c r="H36" s="133">
        <v>77</v>
      </c>
      <c r="I36" s="83">
        <f t="shared" si="29"/>
        <v>4.62</v>
      </c>
      <c r="J36" s="66"/>
      <c r="K36" s="36"/>
      <c r="L36" s="36">
        <f>I36</f>
        <v>4.62</v>
      </c>
      <c r="M36" s="36"/>
      <c r="N36" s="36"/>
      <c r="O36" s="36"/>
      <c r="P36" s="36"/>
      <c r="Q36" s="36"/>
      <c r="R36" s="36"/>
      <c r="S36" s="36"/>
      <c r="T36" s="36"/>
      <c r="U36" s="36"/>
      <c r="V36" s="88"/>
      <c r="W36" s="83">
        <f t="shared" si="30"/>
        <v>4.62</v>
      </c>
      <c r="X36" s="91"/>
      <c r="Y36" s="36"/>
      <c r="Z36" s="36"/>
      <c r="AA36" s="36"/>
      <c r="AB36" s="36"/>
      <c r="AC36" s="36"/>
      <c r="AD36" s="36"/>
      <c r="AE36" s="88"/>
      <c r="AF36" s="99">
        <f t="shared" si="31"/>
        <v>0</v>
      </c>
      <c r="AG36" s="100"/>
      <c r="AH36" s="99">
        <f t="shared" si="28"/>
        <v>4.62</v>
      </c>
    </row>
    <row r="37" spans="1:34" ht="28" customHeight="1" x14ac:dyDescent="0.2">
      <c r="A37" s="128" t="s">
        <v>220</v>
      </c>
      <c r="B37" s="24" t="s">
        <v>159</v>
      </c>
      <c r="C37" s="24" t="s">
        <v>160</v>
      </c>
      <c r="D37" s="32" t="s">
        <v>60</v>
      </c>
      <c r="E37" s="19" t="s">
        <v>1</v>
      </c>
      <c r="F37" s="19" t="s">
        <v>126</v>
      </c>
      <c r="G37" s="31">
        <v>1</v>
      </c>
      <c r="H37" s="134">
        <v>6</v>
      </c>
      <c r="I37" s="83">
        <f t="shared" si="0"/>
        <v>6</v>
      </c>
      <c r="J37" s="66"/>
      <c r="K37" s="36"/>
      <c r="L37" s="36"/>
      <c r="M37" s="36"/>
      <c r="N37" s="36"/>
      <c r="O37" s="36"/>
      <c r="P37" s="36"/>
      <c r="Q37" s="36"/>
      <c r="R37" s="36"/>
      <c r="S37" s="36"/>
      <c r="T37" s="36"/>
      <c r="U37" s="36">
        <f>I37</f>
        <v>6</v>
      </c>
      <c r="V37" s="88"/>
      <c r="W37" s="83">
        <f>SUM(J37:V37)</f>
        <v>6</v>
      </c>
      <c r="X37" s="91"/>
      <c r="Y37" s="36"/>
      <c r="Z37" s="36"/>
      <c r="AA37" s="36"/>
      <c r="AB37" s="36"/>
      <c r="AC37" s="36"/>
      <c r="AD37" s="36"/>
      <c r="AE37" s="88"/>
      <c r="AF37" s="99">
        <f>SUM(Y37:AE37)</f>
        <v>0</v>
      </c>
      <c r="AG37" s="100"/>
      <c r="AH37" s="99">
        <f>AF37+W37</f>
        <v>6</v>
      </c>
    </row>
    <row r="38" spans="1:34" ht="28" customHeight="1" x14ac:dyDescent="0.2">
      <c r="A38" s="128" t="s">
        <v>220</v>
      </c>
      <c r="B38" s="24" t="s">
        <v>54</v>
      </c>
      <c r="C38" s="24" t="s">
        <v>196</v>
      </c>
      <c r="D38" s="32" t="s">
        <v>91</v>
      </c>
      <c r="E38" s="19" t="s">
        <v>1</v>
      </c>
      <c r="F38" s="19" t="s">
        <v>126</v>
      </c>
      <c r="G38" s="31">
        <v>0.5</v>
      </c>
      <c r="H38" s="134">
        <v>3</v>
      </c>
      <c r="I38" s="83">
        <f t="shared" si="0"/>
        <v>1.5</v>
      </c>
      <c r="J38" s="66"/>
      <c r="K38" s="36"/>
      <c r="L38" s="36"/>
      <c r="M38" s="36"/>
      <c r="N38" s="36"/>
      <c r="O38" s="36"/>
      <c r="P38" s="36"/>
      <c r="Q38" s="36"/>
      <c r="R38" s="36"/>
      <c r="S38" s="36"/>
      <c r="T38" s="36"/>
      <c r="U38" s="36">
        <f>I38</f>
        <v>1.5</v>
      </c>
      <c r="V38" s="88"/>
      <c r="W38" s="83">
        <f t="shared" si="3"/>
        <v>1.5</v>
      </c>
      <c r="X38" s="91"/>
      <c r="Y38" s="36"/>
      <c r="Z38" s="36"/>
      <c r="AA38" s="36"/>
      <c r="AB38" s="36"/>
      <c r="AC38" s="36"/>
      <c r="AD38" s="36"/>
      <c r="AE38" s="88"/>
      <c r="AF38" s="99">
        <f t="shared" si="4"/>
        <v>0</v>
      </c>
      <c r="AG38" s="100"/>
      <c r="AH38" s="99">
        <f t="shared" si="1"/>
        <v>1.5</v>
      </c>
    </row>
    <row r="39" spans="1:34" ht="28" customHeight="1" x14ac:dyDescent="0.2">
      <c r="A39" s="128" t="s">
        <v>220</v>
      </c>
      <c r="B39" s="24" t="s">
        <v>90</v>
      </c>
      <c r="C39" s="24" t="s">
        <v>229</v>
      </c>
      <c r="D39" s="34" t="s">
        <v>89</v>
      </c>
      <c r="E39" s="19" t="s">
        <v>1</v>
      </c>
      <c r="F39" s="19" t="s">
        <v>126</v>
      </c>
      <c r="G39" s="212">
        <v>0.02</v>
      </c>
      <c r="H39" s="105">
        <f ca="1">W49</f>
        <v>702.27295918367383</v>
      </c>
      <c r="I39" s="83">
        <f t="shared" ca="1" si="0"/>
        <v>14.045459183673477</v>
      </c>
      <c r="J39" s="66"/>
      <c r="K39" s="36"/>
      <c r="L39" s="36"/>
      <c r="M39" s="36"/>
      <c r="N39" s="36"/>
      <c r="O39" s="36"/>
      <c r="P39" s="36"/>
      <c r="Q39" s="36"/>
      <c r="R39" s="36"/>
      <c r="S39" s="36"/>
      <c r="T39" s="36"/>
      <c r="U39" s="36"/>
      <c r="V39" s="88">
        <f ca="1">I39</f>
        <v>14.045459183673477</v>
      </c>
      <c r="W39" s="83">
        <f t="shared" ca="1" si="3"/>
        <v>14.045459183673477</v>
      </c>
      <c r="X39" s="91"/>
      <c r="Y39" s="36"/>
      <c r="Z39" s="36"/>
      <c r="AA39" s="36"/>
      <c r="AB39" s="36"/>
      <c r="AC39" s="36"/>
      <c r="AD39" s="36"/>
      <c r="AE39" s="88"/>
      <c r="AF39" s="99">
        <f>SUM(Y39:AE39)</f>
        <v>0</v>
      </c>
      <c r="AG39" s="100"/>
      <c r="AH39" s="99">
        <f t="shared" ca="1" si="1"/>
        <v>14.045459183673477</v>
      </c>
    </row>
    <row r="40" spans="1:34" ht="28" customHeight="1" x14ac:dyDescent="0.2">
      <c r="A40" s="128" t="s">
        <v>220</v>
      </c>
      <c r="B40" s="24" t="s">
        <v>69</v>
      </c>
      <c r="C40" s="24" t="s">
        <v>135</v>
      </c>
      <c r="D40" s="34" t="s">
        <v>2</v>
      </c>
      <c r="E40" s="19" t="s">
        <v>1</v>
      </c>
      <c r="F40" s="19" t="s">
        <v>126</v>
      </c>
      <c r="G40" s="31">
        <v>0.5</v>
      </c>
      <c r="H40" s="133">
        <v>37.5</v>
      </c>
      <c r="I40" s="83">
        <f t="shared" si="0"/>
        <v>18.75</v>
      </c>
      <c r="J40" s="66"/>
      <c r="K40" s="36"/>
      <c r="L40" s="36"/>
      <c r="M40" s="36"/>
      <c r="N40" s="36"/>
      <c r="O40" s="36"/>
      <c r="P40" s="36"/>
      <c r="Q40" s="36"/>
      <c r="R40" s="36"/>
      <c r="S40" s="36"/>
      <c r="T40" s="36"/>
      <c r="U40" s="36"/>
      <c r="V40" s="88"/>
      <c r="W40" s="83">
        <f t="shared" ref="W40:W42" si="32">SUM(J40:V40)</f>
        <v>0</v>
      </c>
      <c r="X40" s="91"/>
      <c r="Y40" s="36"/>
      <c r="Z40" s="36"/>
      <c r="AA40" s="36"/>
      <c r="AB40" s="36">
        <f t="shared" ref="AB40:AB42" si="33">I40</f>
        <v>18.75</v>
      </c>
      <c r="AC40" s="36"/>
      <c r="AD40" s="36"/>
      <c r="AE40" s="88"/>
      <c r="AF40" s="99">
        <f t="shared" ref="AF40:AF42" si="34">SUM(Y40:AE40)</f>
        <v>18.75</v>
      </c>
      <c r="AG40" s="100"/>
      <c r="AH40" s="99">
        <f t="shared" si="1"/>
        <v>18.75</v>
      </c>
    </row>
    <row r="41" spans="1:34" ht="28" customHeight="1" x14ac:dyDescent="0.2">
      <c r="A41" s="128" t="s">
        <v>220</v>
      </c>
      <c r="B41" s="24" t="s">
        <v>72</v>
      </c>
      <c r="C41" s="24" t="s">
        <v>80</v>
      </c>
      <c r="D41" s="34" t="s">
        <v>2</v>
      </c>
      <c r="E41" s="19" t="s">
        <v>1</v>
      </c>
      <c r="F41" s="19" t="s">
        <v>126</v>
      </c>
      <c r="G41" s="31">
        <v>0.5</v>
      </c>
      <c r="H41" s="133">
        <v>6</v>
      </c>
      <c r="I41" s="83">
        <f t="shared" si="0"/>
        <v>3</v>
      </c>
      <c r="J41" s="66"/>
      <c r="K41" s="36"/>
      <c r="L41" s="36"/>
      <c r="M41" s="36"/>
      <c r="N41" s="36"/>
      <c r="O41" s="36"/>
      <c r="P41" s="36"/>
      <c r="Q41" s="36"/>
      <c r="R41" s="36"/>
      <c r="S41" s="36"/>
      <c r="T41" s="36"/>
      <c r="U41" s="36"/>
      <c r="V41" s="88"/>
      <c r="W41" s="83">
        <f t="shared" si="32"/>
        <v>0</v>
      </c>
      <c r="X41" s="91"/>
      <c r="Y41" s="36"/>
      <c r="Z41" s="36"/>
      <c r="AA41" s="36"/>
      <c r="AB41" s="36">
        <f t="shared" si="33"/>
        <v>3</v>
      </c>
      <c r="AC41" s="36"/>
      <c r="AD41" s="36"/>
      <c r="AE41" s="88"/>
      <c r="AF41" s="99">
        <f t="shared" si="34"/>
        <v>3</v>
      </c>
      <c r="AG41" s="100"/>
      <c r="AH41" s="99">
        <f t="shared" si="1"/>
        <v>3</v>
      </c>
    </row>
    <row r="42" spans="1:34" ht="28" customHeight="1" x14ac:dyDescent="0.2">
      <c r="A42" s="128" t="s">
        <v>220</v>
      </c>
      <c r="B42" s="24" t="s">
        <v>214</v>
      </c>
      <c r="C42" s="24" t="s">
        <v>118</v>
      </c>
      <c r="D42" s="34" t="s">
        <v>2</v>
      </c>
      <c r="E42" s="19" t="s">
        <v>1</v>
      </c>
      <c r="F42" s="19" t="s">
        <v>126</v>
      </c>
      <c r="G42" s="31">
        <v>0</v>
      </c>
      <c r="H42" s="133">
        <v>18</v>
      </c>
      <c r="I42" s="83">
        <f t="shared" si="0"/>
        <v>0</v>
      </c>
      <c r="J42" s="66"/>
      <c r="K42" s="36"/>
      <c r="L42" s="36"/>
      <c r="M42" s="36"/>
      <c r="N42" s="36"/>
      <c r="O42" s="36"/>
      <c r="P42" s="36"/>
      <c r="Q42" s="36"/>
      <c r="R42" s="36"/>
      <c r="S42" s="36"/>
      <c r="T42" s="36"/>
      <c r="U42" s="36"/>
      <c r="V42" s="88"/>
      <c r="W42" s="83">
        <f t="shared" si="32"/>
        <v>0</v>
      </c>
      <c r="X42" s="91"/>
      <c r="Y42" s="36"/>
      <c r="Z42" s="36"/>
      <c r="AA42" s="36"/>
      <c r="AB42" s="36">
        <f t="shared" si="33"/>
        <v>0</v>
      </c>
      <c r="AC42" s="36"/>
      <c r="AD42" s="36"/>
      <c r="AE42" s="88"/>
      <c r="AF42" s="99">
        <f t="shared" si="34"/>
        <v>0</v>
      </c>
      <c r="AG42" s="100"/>
      <c r="AH42" s="99">
        <f t="shared" si="1"/>
        <v>0</v>
      </c>
    </row>
    <row r="43" spans="1:34" ht="28" customHeight="1" x14ac:dyDescent="0.2">
      <c r="A43" s="128" t="s">
        <v>220</v>
      </c>
      <c r="B43" s="24" t="s">
        <v>213</v>
      </c>
      <c r="C43" s="24" t="s">
        <v>119</v>
      </c>
      <c r="D43" s="30" t="s">
        <v>104</v>
      </c>
      <c r="E43" s="19" t="s">
        <v>1</v>
      </c>
      <c r="F43" s="19" t="s">
        <v>126</v>
      </c>
      <c r="G43" s="31">
        <v>0</v>
      </c>
      <c r="H43" s="133">
        <v>225</v>
      </c>
      <c r="I43" s="83">
        <f t="shared" si="0"/>
        <v>0</v>
      </c>
      <c r="J43" s="66"/>
      <c r="K43" s="36"/>
      <c r="L43" s="36"/>
      <c r="M43" s="36"/>
      <c r="N43" s="36"/>
      <c r="O43" s="36"/>
      <c r="P43" s="36"/>
      <c r="Q43" s="36"/>
      <c r="R43" s="36"/>
      <c r="S43" s="36"/>
      <c r="T43" s="36"/>
      <c r="U43" s="36"/>
      <c r="V43" s="88"/>
      <c r="W43" s="83">
        <f t="shared" ref="W43:W48" si="35">SUM(J43:V43)</f>
        <v>0</v>
      </c>
      <c r="X43" s="91"/>
      <c r="Y43" s="36">
        <f>I43</f>
        <v>0</v>
      </c>
      <c r="Z43" s="36"/>
      <c r="AA43" s="36"/>
      <c r="AB43" s="36"/>
      <c r="AC43" s="36"/>
      <c r="AD43" s="36"/>
      <c r="AE43" s="88"/>
      <c r="AF43" s="99">
        <f t="shared" ref="AF43:AF48" si="36">SUM(Y43:AE43)</f>
        <v>0</v>
      </c>
      <c r="AG43" s="100"/>
      <c r="AH43" s="99">
        <f t="shared" si="1"/>
        <v>0</v>
      </c>
    </row>
    <row r="44" spans="1:34" ht="28" customHeight="1" x14ac:dyDescent="0.2">
      <c r="A44" s="128" t="s">
        <v>220</v>
      </c>
      <c r="B44" s="24" t="s">
        <v>176</v>
      </c>
      <c r="C44" s="24" t="s">
        <v>120</v>
      </c>
      <c r="D44" s="30" t="s">
        <v>85</v>
      </c>
      <c r="E44" s="19" t="s">
        <v>1</v>
      </c>
      <c r="F44" s="19" t="s">
        <v>126</v>
      </c>
      <c r="G44" s="31">
        <v>0.5</v>
      </c>
      <c r="H44" s="134">
        <v>15</v>
      </c>
      <c r="I44" s="83">
        <f t="shared" si="0"/>
        <v>7.5</v>
      </c>
      <c r="J44" s="66"/>
      <c r="K44" s="36"/>
      <c r="L44" s="36"/>
      <c r="M44" s="36"/>
      <c r="N44" s="36"/>
      <c r="O44" s="36"/>
      <c r="P44" s="36"/>
      <c r="Q44" s="36"/>
      <c r="R44" s="36"/>
      <c r="S44" s="36"/>
      <c r="T44" s="36"/>
      <c r="U44" s="36"/>
      <c r="V44" s="88"/>
      <c r="W44" s="83">
        <f t="shared" si="35"/>
        <v>0</v>
      </c>
      <c r="X44" s="91"/>
      <c r="Y44" s="36"/>
      <c r="Z44" s="36">
        <f>I44</f>
        <v>7.5</v>
      </c>
      <c r="AA44" s="36"/>
      <c r="AB44" s="36"/>
      <c r="AC44" s="36"/>
      <c r="AD44" s="36"/>
      <c r="AE44" s="88"/>
      <c r="AF44" s="99">
        <f t="shared" si="36"/>
        <v>7.5</v>
      </c>
      <c r="AG44" s="100"/>
      <c r="AH44" s="99">
        <f t="shared" si="1"/>
        <v>7.5</v>
      </c>
    </row>
    <row r="45" spans="1:34" ht="28" customHeight="1" x14ac:dyDescent="0.2">
      <c r="A45" s="128" t="s">
        <v>220</v>
      </c>
      <c r="B45" s="24" t="s">
        <v>177</v>
      </c>
      <c r="C45" s="24" t="s">
        <v>121</v>
      </c>
      <c r="D45" s="30" t="s">
        <v>86</v>
      </c>
      <c r="E45" s="19" t="s">
        <v>1</v>
      </c>
      <c r="F45" s="19" t="s">
        <v>126</v>
      </c>
      <c r="G45" s="31">
        <v>0.5</v>
      </c>
      <c r="H45" s="134">
        <v>6</v>
      </c>
      <c r="I45" s="83">
        <f t="shared" si="0"/>
        <v>3</v>
      </c>
      <c r="J45" s="66"/>
      <c r="K45" s="36"/>
      <c r="L45" s="36"/>
      <c r="M45" s="36"/>
      <c r="N45" s="36"/>
      <c r="O45" s="36"/>
      <c r="P45" s="36"/>
      <c r="Q45" s="36"/>
      <c r="R45" s="36"/>
      <c r="S45" s="36"/>
      <c r="T45" s="36"/>
      <c r="U45" s="36"/>
      <c r="V45" s="88"/>
      <c r="W45" s="83">
        <f t="shared" si="35"/>
        <v>0</v>
      </c>
      <c r="X45" s="91"/>
      <c r="Y45" s="36"/>
      <c r="Z45" s="36"/>
      <c r="AA45" s="36">
        <f>I45</f>
        <v>3</v>
      </c>
      <c r="AB45" s="36"/>
      <c r="AC45" s="36"/>
      <c r="AD45" s="36"/>
      <c r="AE45" s="88"/>
      <c r="AF45" s="99">
        <f t="shared" si="36"/>
        <v>3</v>
      </c>
      <c r="AG45" s="100"/>
      <c r="AH45" s="99">
        <f t="shared" si="1"/>
        <v>3</v>
      </c>
    </row>
    <row r="46" spans="1:34" ht="28" customHeight="1" x14ac:dyDescent="0.2">
      <c r="A46" s="128" t="s">
        <v>220</v>
      </c>
      <c r="B46" s="24" t="s">
        <v>99</v>
      </c>
      <c r="C46" s="24" t="s">
        <v>122</v>
      </c>
      <c r="D46" s="30" t="s">
        <v>105</v>
      </c>
      <c r="E46" s="19" t="s">
        <v>1</v>
      </c>
      <c r="F46" s="19" t="s">
        <v>126</v>
      </c>
      <c r="G46" s="31">
        <v>0.5</v>
      </c>
      <c r="H46" s="134">
        <v>6</v>
      </c>
      <c r="I46" s="83">
        <f t="shared" si="0"/>
        <v>3</v>
      </c>
      <c r="J46" s="66"/>
      <c r="K46" s="36"/>
      <c r="L46" s="36"/>
      <c r="M46" s="36"/>
      <c r="N46" s="36"/>
      <c r="O46" s="36"/>
      <c r="P46" s="36"/>
      <c r="Q46" s="36"/>
      <c r="R46" s="36"/>
      <c r="S46" s="36"/>
      <c r="T46" s="36"/>
      <c r="U46" s="36"/>
      <c r="V46" s="88"/>
      <c r="W46" s="83">
        <f t="shared" si="35"/>
        <v>0</v>
      </c>
      <c r="X46" s="91"/>
      <c r="Y46" s="36"/>
      <c r="Z46" s="36"/>
      <c r="AA46" s="36"/>
      <c r="AB46" s="36">
        <f>I46</f>
        <v>3</v>
      </c>
      <c r="AC46" s="36"/>
      <c r="AD46" s="36"/>
      <c r="AE46" s="88"/>
      <c r="AF46" s="99">
        <f t="shared" si="36"/>
        <v>3</v>
      </c>
      <c r="AG46" s="100"/>
      <c r="AH46" s="99">
        <f t="shared" si="1"/>
        <v>3</v>
      </c>
    </row>
    <row r="47" spans="1:34" ht="28" customHeight="1" x14ac:dyDescent="0.2">
      <c r="A47" s="128" t="s">
        <v>220</v>
      </c>
      <c r="B47" s="24" t="s">
        <v>59</v>
      </c>
      <c r="C47" s="24" t="s">
        <v>124</v>
      </c>
      <c r="D47" s="24" t="s">
        <v>59</v>
      </c>
      <c r="E47" s="19" t="s">
        <v>1</v>
      </c>
      <c r="F47" s="19" t="s">
        <v>126</v>
      </c>
      <c r="G47" s="31">
        <v>0.5</v>
      </c>
      <c r="H47" s="134">
        <v>6</v>
      </c>
      <c r="I47" s="83">
        <f t="shared" si="0"/>
        <v>3</v>
      </c>
      <c r="J47" s="66"/>
      <c r="K47" s="36"/>
      <c r="L47" s="36"/>
      <c r="M47" s="36"/>
      <c r="N47" s="36"/>
      <c r="O47" s="36"/>
      <c r="P47" s="36"/>
      <c r="Q47" s="36"/>
      <c r="R47" s="36"/>
      <c r="S47" s="36"/>
      <c r="T47" s="36"/>
      <c r="U47" s="36"/>
      <c r="V47" s="88"/>
      <c r="W47" s="83">
        <f t="shared" si="35"/>
        <v>0</v>
      </c>
      <c r="X47" s="91"/>
      <c r="Y47" s="36"/>
      <c r="Z47" s="36"/>
      <c r="AA47" s="36"/>
      <c r="AB47" s="36"/>
      <c r="AC47" s="36"/>
      <c r="AD47" s="36">
        <f>I47</f>
        <v>3</v>
      </c>
      <c r="AE47" s="88"/>
      <c r="AF47" s="99">
        <f t="shared" si="36"/>
        <v>3</v>
      </c>
      <c r="AG47" s="100"/>
      <c r="AH47" s="99">
        <f t="shared" si="1"/>
        <v>3</v>
      </c>
    </row>
    <row r="48" spans="1:34" ht="28" customHeight="1" thickBot="1" x14ac:dyDescent="0.25">
      <c r="A48" s="227" t="s">
        <v>220</v>
      </c>
      <c r="B48" s="54" t="s">
        <v>64</v>
      </c>
      <c r="C48" s="28" t="s">
        <v>199</v>
      </c>
      <c r="D48" s="55" t="s">
        <v>64</v>
      </c>
      <c r="E48" s="22" t="s">
        <v>1</v>
      </c>
      <c r="F48" s="22" t="s">
        <v>126</v>
      </c>
      <c r="G48" s="49">
        <v>0.02</v>
      </c>
      <c r="H48" s="135">
        <f>'Page 1 Budget Summary TF'!E10</f>
        <v>1777.5000000000002</v>
      </c>
      <c r="I48" s="108">
        <f>(G48*H48)</f>
        <v>35.550000000000004</v>
      </c>
      <c r="J48" s="106"/>
      <c r="K48" s="51"/>
      <c r="L48" s="51"/>
      <c r="M48" s="51"/>
      <c r="N48" s="51"/>
      <c r="O48" s="51"/>
      <c r="P48" s="51"/>
      <c r="Q48" s="51"/>
      <c r="R48" s="51"/>
      <c r="S48" s="51"/>
      <c r="T48" s="51"/>
      <c r="U48" s="51"/>
      <c r="V48" s="111"/>
      <c r="W48" s="108">
        <f t="shared" si="35"/>
        <v>0</v>
      </c>
      <c r="X48" s="114"/>
      <c r="Y48" s="51"/>
      <c r="Z48" s="51"/>
      <c r="AA48" s="51"/>
      <c r="AB48" s="51"/>
      <c r="AC48" s="51"/>
      <c r="AD48" s="51"/>
      <c r="AE48" s="111">
        <f>I48</f>
        <v>35.550000000000004</v>
      </c>
      <c r="AF48" s="228">
        <f t="shared" si="36"/>
        <v>35.550000000000004</v>
      </c>
      <c r="AG48" s="229"/>
      <c r="AH48" s="228">
        <f t="shared" si="1"/>
        <v>35.550000000000004</v>
      </c>
    </row>
    <row r="49" spans="1:44" s="37" customFormat="1" ht="28" customHeight="1" thickBot="1" x14ac:dyDescent="0.25">
      <c r="A49" s="251" t="s">
        <v>66</v>
      </c>
      <c r="B49" s="252"/>
      <c r="C49" s="252"/>
      <c r="D49" s="252"/>
      <c r="E49" s="252"/>
      <c r="F49" s="252"/>
      <c r="G49" s="252"/>
      <c r="H49" s="253"/>
      <c r="I49" s="119">
        <f t="shared" ref="I49:W49" ca="1" si="37">SUM(I5:I48)</f>
        <v>776.07295918367379</v>
      </c>
      <c r="J49" s="120">
        <f t="shared" si="37"/>
        <v>21.25</v>
      </c>
      <c r="K49" s="121">
        <f t="shared" si="37"/>
        <v>331.125</v>
      </c>
      <c r="L49" s="121">
        <f t="shared" si="37"/>
        <v>53.76</v>
      </c>
      <c r="M49" s="121">
        <f t="shared" si="37"/>
        <v>270.38</v>
      </c>
      <c r="N49" s="121">
        <f t="shared" si="37"/>
        <v>0</v>
      </c>
      <c r="O49" s="121">
        <f t="shared" si="37"/>
        <v>0</v>
      </c>
      <c r="P49" s="121">
        <f t="shared" si="37"/>
        <v>0</v>
      </c>
      <c r="Q49" s="121">
        <f t="shared" si="37"/>
        <v>0</v>
      </c>
      <c r="R49" s="121">
        <f t="shared" si="37"/>
        <v>0</v>
      </c>
      <c r="S49" s="121">
        <f t="shared" si="37"/>
        <v>0</v>
      </c>
      <c r="T49" s="121">
        <f t="shared" si="37"/>
        <v>0</v>
      </c>
      <c r="U49" s="121">
        <f t="shared" si="37"/>
        <v>11.7125</v>
      </c>
      <c r="V49" s="122">
        <f t="shared" ca="1" si="37"/>
        <v>14.045459183673477</v>
      </c>
      <c r="W49" s="119">
        <f t="shared" ca="1" si="37"/>
        <v>702.27295918367383</v>
      </c>
      <c r="X49" s="120"/>
      <c r="Y49" s="121">
        <f t="shared" ref="Y49:AF49" si="38">SUM(Y5:Y48)</f>
        <v>0</v>
      </c>
      <c r="Z49" s="121">
        <f t="shared" si="38"/>
        <v>7.5</v>
      </c>
      <c r="AA49" s="121">
        <f t="shared" si="38"/>
        <v>3</v>
      </c>
      <c r="AB49" s="121">
        <f t="shared" si="38"/>
        <v>24.75</v>
      </c>
      <c r="AC49" s="121">
        <f t="shared" si="38"/>
        <v>0</v>
      </c>
      <c r="AD49" s="121">
        <f t="shared" si="38"/>
        <v>3</v>
      </c>
      <c r="AE49" s="122">
        <f t="shared" si="38"/>
        <v>35.550000000000004</v>
      </c>
      <c r="AF49" s="119">
        <f t="shared" si="38"/>
        <v>73.800000000000011</v>
      </c>
      <c r="AG49" s="230"/>
      <c r="AH49" s="118">
        <f t="shared" ca="1" si="1"/>
        <v>776.0729591836739</v>
      </c>
    </row>
    <row r="50" spans="1:44" ht="28" customHeight="1" x14ac:dyDescent="0.2">
      <c r="B50" s="13"/>
      <c r="C50" s="13"/>
      <c r="D50" s="15"/>
      <c r="E50" s="16"/>
      <c r="F50" s="16"/>
      <c r="G50" s="14"/>
      <c r="I50" s="39"/>
    </row>
    <row r="51" spans="1:44" ht="26" customHeight="1" thickBot="1" x14ac:dyDescent="0.25">
      <c r="A51" s="10"/>
    </row>
    <row r="52" spans="1:44" ht="32" customHeight="1" thickBot="1" x14ac:dyDescent="0.25">
      <c r="A52" s="17"/>
      <c r="C52" s="17"/>
      <c r="D52" s="17"/>
      <c r="E52" s="17"/>
      <c r="F52" s="17"/>
      <c r="G52" s="17"/>
      <c r="H52" s="131"/>
      <c r="I52" s="17"/>
      <c r="J52" s="243" t="s">
        <v>164</v>
      </c>
      <c r="K52" s="244"/>
      <c r="L52" s="244"/>
      <c r="M52" s="244"/>
      <c r="N52" s="244"/>
      <c r="O52" s="244"/>
      <c r="P52" s="244"/>
      <c r="Q52" s="244"/>
      <c r="R52" s="244"/>
      <c r="S52" s="244"/>
      <c r="T52" s="244"/>
      <c r="U52" s="244"/>
      <c r="V52" s="244"/>
      <c r="W52" s="245"/>
      <c r="Y52" s="246" t="s">
        <v>165</v>
      </c>
      <c r="Z52" s="247"/>
      <c r="AA52" s="247"/>
      <c r="AB52" s="247"/>
      <c r="AC52" s="247"/>
      <c r="AD52" s="247"/>
      <c r="AE52" s="247"/>
      <c r="AF52" s="248"/>
      <c r="AG52" s="27"/>
      <c r="AH52" s="26"/>
    </row>
    <row r="53" spans="1:44" s="225" customFormat="1" ht="63" customHeight="1" thickBot="1" x14ac:dyDescent="0.2">
      <c r="A53" s="215" t="s">
        <v>239</v>
      </c>
      <c r="B53" s="216" t="s">
        <v>5</v>
      </c>
      <c r="C53" s="216" t="s">
        <v>248</v>
      </c>
      <c r="D53" s="217" t="s">
        <v>240</v>
      </c>
      <c r="E53" s="216" t="s">
        <v>241</v>
      </c>
      <c r="F53" s="216" t="s">
        <v>125</v>
      </c>
      <c r="G53" s="218" t="s">
        <v>67</v>
      </c>
      <c r="H53" s="218" t="s">
        <v>68</v>
      </c>
      <c r="I53" s="219" t="s">
        <v>195</v>
      </c>
      <c r="J53" s="220" t="s">
        <v>63</v>
      </c>
      <c r="K53" s="220" t="s">
        <v>56</v>
      </c>
      <c r="L53" s="220" t="s">
        <v>10</v>
      </c>
      <c r="M53" s="220" t="s">
        <v>11</v>
      </c>
      <c r="N53" s="220" t="s">
        <v>61</v>
      </c>
      <c r="O53" s="220" t="s">
        <v>13</v>
      </c>
      <c r="P53" s="220" t="s">
        <v>14</v>
      </c>
      <c r="Q53" s="220" t="s">
        <v>15</v>
      </c>
      <c r="R53" s="220" t="s">
        <v>62</v>
      </c>
      <c r="S53" s="220" t="s">
        <v>47</v>
      </c>
      <c r="T53" s="220" t="s">
        <v>75</v>
      </c>
      <c r="U53" s="220" t="s">
        <v>60</v>
      </c>
      <c r="V53" s="220" t="s">
        <v>76</v>
      </c>
      <c r="W53" s="221" t="s">
        <v>65</v>
      </c>
      <c r="X53" s="222"/>
      <c r="Y53" s="220" t="s">
        <v>17</v>
      </c>
      <c r="Z53" s="220" t="s">
        <v>18</v>
      </c>
      <c r="AA53" s="220" t="s">
        <v>19</v>
      </c>
      <c r="AB53" s="220" t="s">
        <v>2</v>
      </c>
      <c r="AC53" s="220" t="s">
        <v>242</v>
      </c>
      <c r="AD53" s="220" t="s">
        <v>59</v>
      </c>
      <c r="AE53" s="220" t="s">
        <v>64</v>
      </c>
      <c r="AF53" s="219" t="s">
        <v>4</v>
      </c>
      <c r="AG53" s="222"/>
      <c r="AH53" s="223" t="s">
        <v>166</v>
      </c>
      <c r="AI53" s="224"/>
      <c r="AJ53" s="224"/>
      <c r="AK53" s="224"/>
      <c r="AL53" s="224"/>
      <c r="AM53" s="224"/>
      <c r="AN53" s="224"/>
      <c r="AO53" s="224"/>
      <c r="AP53" s="224"/>
      <c r="AQ53" s="224"/>
      <c r="AR53" s="224"/>
    </row>
    <row r="54" spans="1:44" ht="28" customHeight="1" x14ac:dyDescent="0.2">
      <c r="A54" s="23" t="s">
        <v>51</v>
      </c>
      <c r="B54" s="24" t="s">
        <v>184</v>
      </c>
      <c r="C54" s="24" t="s">
        <v>28</v>
      </c>
      <c r="D54" s="46" t="s">
        <v>11</v>
      </c>
      <c r="E54" s="20" t="s">
        <v>209</v>
      </c>
      <c r="F54" s="19" t="s">
        <v>126</v>
      </c>
      <c r="G54" s="31">
        <v>2</v>
      </c>
      <c r="H54" s="133">
        <v>11.7</v>
      </c>
      <c r="I54" s="83">
        <f t="shared" ref="I54:I96" si="39">G54*H54</f>
        <v>23.4</v>
      </c>
      <c r="J54" s="66"/>
      <c r="K54" s="36"/>
      <c r="L54" s="36"/>
      <c r="M54" s="36">
        <f>I54</f>
        <v>23.4</v>
      </c>
      <c r="N54" s="36"/>
      <c r="O54" s="36"/>
      <c r="P54" s="36"/>
      <c r="Q54" s="36"/>
      <c r="R54" s="36"/>
      <c r="S54" s="36"/>
      <c r="T54" s="36"/>
      <c r="U54" s="36"/>
      <c r="V54" s="88"/>
      <c r="W54" s="83">
        <f t="shared" ref="W54:W88" si="40">SUM(J54:V54)</f>
        <v>23.4</v>
      </c>
      <c r="X54" s="91"/>
      <c r="Y54" s="36"/>
      <c r="Z54" s="36"/>
      <c r="AA54" s="36"/>
      <c r="AB54" s="36"/>
      <c r="AC54" s="36"/>
      <c r="AD54" s="36"/>
      <c r="AE54" s="88"/>
      <c r="AF54" s="83">
        <f t="shared" ref="AF54:AF85" si="41">SUM(Y54:AE54)</f>
        <v>0</v>
      </c>
      <c r="AG54" s="95"/>
      <c r="AH54" s="83">
        <f t="shared" ref="AH54:AH96" si="42">AF54+W54</f>
        <v>23.4</v>
      </c>
    </row>
    <row r="55" spans="1:44" ht="28" customHeight="1" x14ac:dyDescent="0.2">
      <c r="A55" s="23" t="s">
        <v>51</v>
      </c>
      <c r="B55" s="24" t="s">
        <v>50</v>
      </c>
      <c r="C55" s="24" t="s">
        <v>161</v>
      </c>
      <c r="D55" s="32" t="s">
        <v>49</v>
      </c>
      <c r="E55" s="20" t="s">
        <v>209</v>
      </c>
      <c r="F55" s="19" t="s">
        <v>202</v>
      </c>
      <c r="G55" s="31">
        <v>240</v>
      </c>
      <c r="H55" s="133">
        <v>0.28999999999999998</v>
      </c>
      <c r="I55" s="83">
        <f t="shared" si="39"/>
        <v>69.599999999999994</v>
      </c>
      <c r="J55" s="66"/>
      <c r="K55" s="36">
        <f>I55</f>
        <v>69.599999999999994</v>
      </c>
      <c r="L55" s="36"/>
      <c r="M55" s="36"/>
      <c r="N55" s="36"/>
      <c r="O55" s="36"/>
      <c r="P55" s="36"/>
      <c r="Q55" s="36"/>
      <c r="R55" s="36"/>
      <c r="S55" s="36"/>
      <c r="T55" s="36"/>
      <c r="U55" s="36"/>
      <c r="V55" s="88"/>
      <c r="W55" s="83">
        <f t="shared" si="40"/>
        <v>69.599999999999994</v>
      </c>
      <c r="X55" s="91"/>
      <c r="Y55" s="36"/>
      <c r="Z55" s="36"/>
      <c r="AA55" s="36"/>
      <c r="AB55" s="36"/>
      <c r="AC55" s="36"/>
      <c r="AD55" s="36"/>
      <c r="AE55" s="88"/>
      <c r="AF55" s="83">
        <f t="shared" si="41"/>
        <v>0</v>
      </c>
      <c r="AG55" s="95"/>
      <c r="AH55" s="83">
        <f t="shared" si="42"/>
        <v>69.599999999999994</v>
      </c>
    </row>
    <row r="56" spans="1:44" ht="28" customHeight="1" x14ac:dyDescent="0.2">
      <c r="A56" s="23" t="s">
        <v>51</v>
      </c>
      <c r="B56" s="24" t="s">
        <v>50</v>
      </c>
      <c r="C56" s="24" t="s">
        <v>154</v>
      </c>
      <c r="D56" s="32" t="s">
        <v>49</v>
      </c>
      <c r="E56" s="20" t="s">
        <v>209</v>
      </c>
      <c r="F56" s="19" t="s">
        <v>202</v>
      </c>
      <c r="G56" s="31">
        <v>60</v>
      </c>
      <c r="H56" s="133">
        <v>0.31</v>
      </c>
      <c r="I56" s="83">
        <f t="shared" si="39"/>
        <v>18.600000000000001</v>
      </c>
      <c r="J56" s="66"/>
      <c r="K56" s="36">
        <f>I56</f>
        <v>18.600000000000001</v>
      </c>
      <c r="L56" s="36"/>
      <c r="M56" s="36"/>
      <c r="N56" s="36"/>
      <c r="O56" s="36"/>
      <c r="P56" s="36"/>
      <c r="Q56" s="36"/>
      <c r="R56" s="36"/>
      <c r="S56" s="36"/>
      <c r="T56" s="36"/>
      <c r="U56" s="36"/>
      <c r="V56" s="88"/>
      <c r="W56" s="83">
        <f t="shared" ref="W56:W59" si="43">SUM(J56:V56)</f>
        <v>18.600000000000001</v>
      </c>
      <c r="X56" s="91"/>
      <c r="Y56" s="36"/>
      <c r="Z56" s="36"/>
      <c r="AA56" s="36"/>
      <c r="AB56" s="36"/>
      <c r="AC56" s="36"/>
      <c r="AD56" s="36"/>
      <c r="AE56" s="88"/>
      <c r="AF56" s="83">
        <f t="shared" ref="AF56:AF59" si="44">SUM(Y56:AE56)</f>
        <v>0</v>
      </c>
      <c r="AG56" s="95"/>
      <c r="AH56" s="83">
        <f t="shared" ref="AH56:AH59" si="45">AF56+W56</f>
        <v>18.600000000000001</v>
      </c>
    </row>
    <row r="57" spans="1:44" ht="28" customHeight="1" x14ac:dyDescent="0.2">
      <c r="A57" s="23" t="s">
        <v>51</v>
      </c>
      <c r="B57" s="24" t="s">
        <v>185</v>
      </c>
      <c r="C57" s="24" t="s">
        <v>28</v>
      </c>
      <c r="D57" s="46" t="s">
        <v>11</v>
      </c>
      <c r="E57" s="20" t="s">
        <v>209</v>
      </c>
      <c r="F57" s="19" t="s">
        <v>126</v>
      </c>
      <c r="G57" s="31">
        <v>2</v>
      </c>
      <c r="H57" s="133">
        <v>11.7</v>
      </c>
      <c r="I57" s="83">
        <f t="shared" si="39"/>
        <v>23.4</v>
      </c>
      <c r="J57" s="66"/>
      <c r="K57" s="36"/>
      <c r="L57" s="36"/>
      <c r="M57" s="36">
        <f>I57</f>
        <v>23.4</v>
      </c>
      <c r="N57" s="36"/>
      <c r="O57" s="36"/>
      <c r="P57" s="36"/>
      <c r="Q57" s="36"/>
      <c r="R57" s="36"/>
      <c r="S57" s="36"/>
      <c r="T57" s="36"/>
      <c r="U57" s="36"/>
      <c r="V57" s="88"/>
      <c r="W57" s="83">
        <f t="shared" si="43"/>
        <v>23.4</v>
      </c>
      <c r="X57" s="91"/>
      <c r="Y57" s="36"/>
      <c r="Z57" s="36"/>
      <c r="AA57" s="36"/>
      <c r="AB57" s="36"/>
      <c r="AC57" s="36"/>
      <c r="AD57" s="36"/>
      <c r="AE57" s="88"/>
      <c r="AF57" s="83">
        <f t="shared" si="44"/>
        <v>0</v>
      </c>
      <c r="AG57" s="95"/>
      <c r="AH57" s="83">
        <f t="shared" si="45"/>
        <v>23.4</v>
      </c>
    </row>
    <row r="58" spans="1:44" ht="28" customHeight="1" x14ac:dyDescent="0.2">
      <c r="A58" s="23" t="s">
        <v>51</v>
      </c>
      <c r="B58" s="24" t="s">
        <v>50</v>
      </c>
      <c r="C58" s="24" t="s">
        <v>161</v>
      </c>
      <c r="D58" s="32" t="s">
        <v>49</v>
      </c>
      <c r="E58" s="20" t="s">
        <v>209</v>
      </c>
      <c r="F58" s="19" t="s">
        <v>202</v>
      </c>
      <c r="G58" s="31">
        <v>115</v>
      </c>
      <c r="H58" s="133">
        <v>0.28999999999999998</v>
      </c>
      <c r="I58" s="83">
        <f t="shared" si="39"/>
        <v>33.349999999999994</v>
      </c>
      <c r="J58" s="66"/>
      <c r="K58" s="36">
        <f>I58</f>
        <v>33.349999999999994</v>
      </c>
      <c r="L58" s="36"/>
      <c r="M58" s="36"/>
      <c r="N58" s="36"/>
      <c r="O58" s="36"/>
      <c r="P58" s="36"/>
      <c r="Q58" s="36"/>
      <c r="R58" s="36"/>
      <c r="S58" s="36"/>
      <c r="T58" s="36"/>
      <c r="U58" s="36"/>
      <c r="V58" s="88"/>
      <c r="W58" s="83">
        <f t="shared" si="43"/>
        <v>33.349999999999994</v>
      </c>
      <c r="X58" s="91"/>
      <c r="Y58" s="36"/>
      <c r="Z58" s="36"/>
      <c r="AA58" s="36"/>
      <c r="AB58" s="36"/>
      <c r="AC58" s="36"/>
      <c r="AD58" s="36"/>
      <c r="AE58" s="88"/>
      <c r="AF58" s="83">
        <f t="shared" si="44"/>
        <v>0</v>
      </c>
      <c r="AG58" s="95"/>
      <c r="AH58" s="83">
        <f t="shared" si="45"/>
        <v>33.349999999999994</v>
      </c>
    </row>
    <row r="59" spans="1:44" ht="28" customHeight="1" x14ac:dyDescent="0.2">
      <c r="A59" s="23" t="s">
        <v>51</v>
      </c>
      <c r="B59" s="24" t="s">
        <v>30</v>
      </c>
      <c r="C59" s="24" t="s">
        <v>173</v>
      </c>
      <c r="D59" s="33" t="s">
        <v>11</v>
      </c>
      <c r="E59" s="20" t="s">
        <v>209</v>
      </c>
      <c r="F59" s="19" t="s">
        <v>126</v>
      </c>
      <c r="G59" s="31">
        <v>1</v>
      </c>
      <c r="H59" s="133">
        <v>23.5</v>
      </c>
      <c r="I59" s="83">
        <f t="shared" ref="I59" si="46">G59*H59</f>
        <v>23.5</v>
      </c>
      <c r="J59" s="66"/>
      <c r="K59" s="36"/>
      <c r="L59" s="36"/>
      <c r="M59" s="36">
        <f>I59</f>
        <v>23.5</v>
      </c>
      <c r="N59" s="36"/>
      <c r="O59" s="36"/>
      <c r="P59" s="36"/>
      <c r="Q59" s="36"/>
      <c r="R59" s="36"/>
      <c r="S59" s="36"/>
      <c r="T59" s="36"/>
      <c r="U59" s="36"/>
      <c r="V59" s="88"/>
      <c r="W59" s="83">
        <f t="shared" si="43"/>
        <v>23.5</v>
      </c>
      <c r="X59" s="91"/>
      <c r="Y59" s="36"/>
      <c r="Z59" s="36"/>
      <c r="AA59" s="36"/>
      <c r="AB59" s="36"/>
      <c r="AC59" s="36"/>
      <c r="AD59" s="36"/>
      <c r="AE59" s="88"/>
      <c r="AF59" s="83">
        <f t="shared" si="44"/>
        <v>0</v>
      </c>
      <c r="AG59" s="95"/>
      <c r="AH59" s="83">
        <f t="shared" si="45"/>
        <v>23.5</v>
      </c>
    </row>
    <row r="60" spans="1:44" ht="28" customHeight="1" x14ac:dyDescent="0.2">
      <c r="A60" s="23" t="s">
        <v>51</v>
      </c>
      <c r="B60" s="24" t="s">
        <v>30</v>
      </c>
      <c r="C60" s="24" t="s">
        <v>218</v>
      </c>
      <c r="D60" s="33" t="s">
        <v>10</v>
      </c>
      <c r="E60" s="20" t="s">
        <v>209</v>
      </c>
      <c r="F60" s="19" t="s">
        <v>126</v>
      </c>
      <c r="G60" s="31">
        <v>5</v>
      </c>
      <c r="H60" s="133">
        <v>1.5</v>
      </c>
      <c r="I60" s="83">
        <f t="shared" si="39"/>
        <v>7.5</v>
      </c>
      <c r="J60" s="66"/>
      <c r="K60" s="36"/>
      <c r="L60" s="36">
        <f>I60</f>
        <v>7.5</v>
      </c>
      <c r="M60" s="36"/>
      <c r="N60" s="36"/>
      <c r="O60" s="36"/>
      <c r="P60" s="36"/>
      <c r="Q60" s="36"/>
      <c r="R60" s="36"/>
      <c r="S60" s="36"/>
      <c r="T60" s="36"/>
      <c r="U60" s="36"/>
      <c r="V60" s="88"/>
      <c r="W60" s="83">
        <f t="shared" si="40"/>
        <v>7.5</v>
      </c>
      <c r="X60" s="91"/>
      <c r="Y60" s="36"/>
      <c r="Z60" s="36"/>
      <c r="AA60" s="36"/>
      <c r="AB60" s="36"/>
      <c r="AC60" s="36"/>
      <c r="AD60" s="36"/>
      <c r="AE60" s="88"/>
      <c r="AF60" s="83">
        <f t="shared" si="41"/>
        <v>0</v>
      </c>
      <c r="AG60" s="95"/>
      <c r="AH60" s="83">
        <f t="shared" si="42"/>
        <v>7.5</v>
      </c>
    </row>
    <row r="61" spans="1:44" ht="28" customHeight="1" x14ac:dyDescent="0.25">
      <c r="A61" s="23" t="s">
        <v>51</v>
      </c>
      <c r="B61" s="24" t="s">
        <v>168</v>
      </c>
      <c r="C61" s="213" t="s">
        <v>234</v>
      </c>
      <c r="D61" s="32" t="s">
        <v>11</v>
      </c>
      <c r="E61" s="69" t="s">
        <v>95</v>
      </c>
      <c r="F61" s="19" t="s">
        <v>126</v>
      </c>
      <c r="G61" s="31">
        <v>1</v>
      </c>
      <c r="H61" s="133">
        <v>11.25</v>
      </c>
      <c r="I61" s="83">
        <f t="shared" si="39"/>
        <v>11.25</v>
      </c>
      <c r="J61" s="66"/>
      <c r="K61" s="36"/>
      <c r="L61" s="36"/>
      <c r="M61" s="36">
        <f>I61</f>
        <v>11.25</v>
      </c>
      <c r="N61" s="36"/>
      <c r="O61" s="36"/>
      <c r="P61" s="36"/>
      <c r="Q61" s="36"/>
      <c r="R61" s="36"/>
      <c r="S61" s="36"/>
      <c r="T61" s="36"/>
      <c r="U61" s="36"/>
      <c r="V61" s="88"/>
      <c r="W61" s="83">
        <f t="shared" si="40"/>
        <v>11.25</v>
      </c>
      <c r="X61" s="91"/>
      <c r="Y61" s="36"/>
      <c r="Z61" s="36"/>
      <c r="AA61" s="36"/>
      <c r="AB61" s="36"/>
      <c r="AC61" s="36"/>
      <c r="AD61" s="36"/>
      <c r="AE61" s="88"/>
      <c r="AF61" s="83">
        <f t="shared" si="41"/>
        <v>0</v>
      </c>
      <c r="AG61" s="95"/>
      <c r="AH61" s="83">
        <f t="shared" si="42"/>
        <v>11.25</v>
      </c>
      <c r="AI61" s="11"/>
      <c r="AJ61" s="11"/>
      <c r="AK61" s="65"/>
      <c r="AL61" s="65"/>
      <c r="AM61" s="65"/>
      <c r="AN61" s="65"/>
      <c r="AO61" s="65"/>
      <c r="AP61" s="65"/>
      <c r="AQ61" s="65"/>
      <c r="AR61" s="65"/>
    </row>
    <row r="62" spans="1:44" ht="28" customHeight="1" x14ac:dyDescent="0.2">
      <c r="A62" s="23" t="s">
        <v>51</v>
      </c>
      <c r="B62" s="24" t="s">
        <v>169</v>
      </c>
      <c r="C62" s="24" t="s">
        <v>115</v>
      </c>
      <c r="D62" s="47" t="s">
        <v>10</v>
      </c>
      <c r="E62" s="69" t="s">
        <v>95</v>
      </c>
      <c r="F62" s="19" t="s">
        <v>201</v>
      </c>
      <c r="G62" s="31">
        <v>1.4999999999999999E-2</v>
      </c>
      <c r="H62" s="133">
        <v>17</v>
      </c>
      <c r="I62" s="83">
        <f t="shared" si="39"/>
        <v>0.255</v>
      </c>
      <c r="J62" s="66"/>
      <c r="K62" s="36"/>
      <c r="L62" s="36">
        <f>I62</f>
        <v>0.255</v>
      </c>
      <c r="M62" s="36"/>
      <c r="N62" s="36"/>
      <c r="O62" s="36"/>
      <c r="P62" s="36"/>
      <c r="Q62" s="36"/>
      <c r="R62" s="36"/>
      <c r="S62" s="36"/>
      <c r="T62" s="36"/>
      <c r="U62" s="36"/>
      <c r="V62" s="88"/>
      <c r="W62" s="83">
        <f t="shared" si="40"/>
        <v>0.255</v>
      </c>
      <c r="X62" s="91"/>
      <c r="Y62" s="36"/>
      <c r="Z62" s="36"/>
      <c r="AA62" s="36"/>
      <c r="AB62" s="36"/>
      <c r="AC62" s="36"/>
      <c r="AD62" s="36"/>
      <c r="AE62" s="88"/>
      <c r="AF62" s="83">
        <f t="shared" si="41"/>
        <v>0</v>
      </c>
      <c r="AG62" s="95"/>
      <c r="AH62" s="83">
        <f t="shared" si="42"/>
        <v>0.255</v>
      </c>
      <c r="AI62" s="11"/>
      <c r="AJ62" s="11"/>
      <c r="AK62" s="65"/>
      <c r="AL62" s="65"/>
      <c r="AM62" s="65"/>
      <c r="AN62" s="65"/>
      <c r="AO62" s="65"/>
      <c r="AP62" s="65"/>
      <c r="AQ62" s="65"/>
      <c r="AR62" s="65"/>
    </row>
    <row r="63" spans="1:44" ht="28" customHeight="1" x14ac:dyDescent="0.2">
      <c r="A63" s="23" t="s">
        <v>51</v>
      </c>
      <c r="B63" s="24" t="s">
        <v>170</v>
      </c>
      <c r="C63" s="24" t="s">
        <v>132</v>
      </c>
      <c r="D63" s="32" t="s">
        <v>11</v>
      </c>
      <c r="E63" s="20" t="s">
        <v>95</v>
      </c>
      <c r="F63" s="19" t="s">
        <v>126</v>
      </c>
      <c r="G63" s="31">
        <v>1</v>
      </c>
      <c r="H63" s="133">
        <v>100</v>
      </c>
      <c r="I63" s="83">
        <f t="shared" si="39"/>
        <v>100</v>
      </c>
      <c r="J63" s="66"/>
      <c r="K63" s="36"/>
      <c r="L63" s="36"/>
      <c r="M63" s="36">
        <f>I63</f>
        <v>100</v>
      </c>
      <c r="N63" s="36"/>
      <c r="O63" s="36"/>
      <c r="P63" s="36"/>
      <c r="Q63" s="36"/>
      <c r="R63" s="36"/>
      <c r="S63" s="36"/>
      <c r="T63" s="36"/>
      <c r="U63" s="36"/>
      <c r="V63" s="88"/>
      <c r="W63" s="83">
        <f t="shared" ref="W63:W64" si="47">SUM(J63:V63)</f>
        <v>100</v>
      </c>
      <c r="X63" s="91"/>
      <c r="Y63" s="36"/>
      <c r="Z63" s="36"/>
      <c r="AA63" s="36"/>
      <c r="AB63" s="36"/>
      <c r="AC63" s="36"/>
      <c r="AD63" s="36"/>
      <c r="AE63" s="88"/>
      <c r="AF63" s="83">
        <f t="shared" ref="AF63:AF64" si="48">SUM(Y63:AE63)</f>
        <v>0</v>
      </c>
      <c r="AG63" s="95"/>
      <c r="AH63" s="83">
        <f t="shared" si="42"/>
        <v>100</v>
      </c>
      <c r="AI63" s="11"/>
      <c r="AJ63" s="11"/>
      <c r="AK63" s="65"/>
      <c r="AL63" s="65"/>
      <c r="AM63" s="65"/>
      <c r="AN63" s="65"/>
      <c r="AO63" s="65"/>
      <c r="AP63" s="65"/>
      <c r="AQ63" s="65"/>
      <c r="AR63" s="65"/>
    </row>
    <row r="64" spans="1:44" ht="28" customHeight="1" x14ac:dyDescent="0.2">
      <c r="A64" s="23" t="s">
        <v>51</v>
      </c>
      <c r="B64" s="24" t="s">
        <v>171</v>
      </c>
      <c r="C64" s="24" t="s">
        <v>115</v>
      </c>
      <c r="D64" s="47" t="s">
        <v>10</v>
      </c>
      <c r="E64" s="69" t="s">
        <v>95</v>
      </c>
      <c r="F64" s="19" t="s">
        <v>126</v>
      </c>
      <c r="G64" s="31">
        <v>1.4999999999999999E-2</v>
      </c>
      <c r="H64" s="133">
        <v>17</v>
      </c>
      <c r="I64" s="83">
        <f t="shared" si="39"/>
        <v>0.255</v>
      </c>
      <c r="J64" s="66"/>
      <c r="K64" s="36"/>
      <c r="L64" s="36">
        <f>I64</f>
        <v>0.255</v>
      </c>
      <c r="M64" s="36"/>
      <c r="N64" s="36"/>
      <c r="O64" s="36"/>
      <c r="P64" s="36"/>
      <c r="Q64" s="36"/>
      <c r="R64" s="36"/>
      <c r="S64" s="36"/>
      <c r="T64" s="36"/>
      <c r="U64" s="36"/>
      <c r="V64" s="88"/>
      <c r="W64" s="83">
        <f t="shared" si="47"/>
        <v>0.255</v>
      </c>
      <c r="X64" s="91"/>
      <c r="Y64" s="36"/>
      <c r="Z64" s="36"/>
      <c r="AA64" s="36"/>
      <c r="AB64" s="36"/>
      <c r="AC64" s="36"/>
      <c r="AD64" s="36"/>
      <c r="AE64" s="88"/>
      <c r="AF64" s="83">
        <f t="shared" si="48"/>
        <v>0</v>
      </c>
      <c r="AG64" s="95"/>
      <c r="AH64" s="83">
        <f t="shared" si="42"/>
        <v>0.255</v>
      </c>
      <c r="AI64" s="11"/>
      <c r="AJ64" s="11"/>
      <c r="AK64" s="65"/>
      <c r="AL64" s="65"/>
      <c r="AM64" s="65"/>
      <c r="AN64" s="65"/>
      <c r="AO64" s="65"/>
      <c r="AP64" s="65"/>
      <c r="AQ64" s="65"/>
      <c r="AR64" s="65"/>
    </row>
    <row r="65" spans="1:34" ht="28" customHeight="1" x14ac:dyDescent="0.2">
      <c r="A65" s="23" t="s">
        <v>51</v>
      </c>
      <c r="B65" s="24" t="s">
        <v>32</v>
      </c>
      <c r="C65" s="24" t="s">
        <v>28</v>
      </c>
      <c r="D65" s="32" t="s">
        <v>11</v>
      </c>
      <c r="E65" s="20" t="s">
        <v>95</v>
      </c>
      <c r="F65" s="19" t="s">
        <v>126</v>
      </c>
      <c r="G65" s="31">
        <v>1</v>
      </c>
      <c r="H65" s="133">
        <v>11.7</v>
      </c>
      <c r="I65" s="83">
        <f t="shared" si="39"/>
        <v>11.7</v>
      </c>
      <c r="J65" s="66"/>
      <c r="K65" s="36"/>
      <c r="L65" s="36"/>
      <c r="M65" s="36">
        <f>I65</f>
        <v>11.7</v>
      </c>
      <c r="N65" s="36"/>
      <c r="O65" s="36"/>
      <c r="P65" s="36"/>
      <c r="Q65" s="36"/>
      <c r="R65" s="36"/>
      <c r="S65" s="36"/>
      <c r="T65" s="36"/>
      <c r="U65" s="36"/>
      <c r="V65" s="88"/>
      <c r="W65" s="83">
        <f t="shared" ref="W65:W70" si="49">SUM(J65:V65)</f>
        <v>11.7</v>
      </c>
      <c r="X65" s="91"/>
      <c r="Y65" s="36"/>
      <c r="Z65" s="36"/>
      <c r="AA65" s="36"/>
      <c r="AB65" s="36"/>
      <c r="AC65" s="36"/>
      <c r="AD65" s="36"/>
      <c r="AE65" s="88"/>
      <c r="AF65" s="83">
        <f t="shared" ref="AF65:AF70" si="50">SUM(Y65:AE65)</f>
        <v>0</v>
      </c>
      <c r="AG65" s="95"/>
      <c r="AH65" s="83">
        <f t="shared" ref="AH65:AH70" si="51">AF65+W65</f>
        <v>11.7</v>
      </c>
    </row>
    <row r="66" spans="1:34" ht="28" customHeight="1" x14ac:dyDescent="0.2">
      <c r="A66" s="23" t="s">
        <v>51</v>
      </c>
      <c r="B66" s="24" t="s">
        <v>44</v>
      </c>
      <c r="C66" s="24" t="s">
        <v>172</v>
      </c>
      <c r="D66" s="47" t="s">
        <v>10</v>
      </c>
      <c r="E66" s="19" t="s">
        <v>95</v>
      </c>
      <c r="F66" s="19" t="s">
        <v>201</v>
      </c>
      <c r="G66" s="31">
        <v>0.156</v>
      </c>
      <c r="H66" s="133">
        <v>125</v>
      </c>
      <c r="I66" s="83">
        <f t="shared" si="39"/>
        <v>19.5</v>
      </c>
      <c r="J66" s="66"/>
      <c r="K66" s="36"/>
      <c r="L66" s="36">
        <f>I66</f>
        <v>19.5</v>
      </c>
      <c r="M66" s="36"/>
      <c r="N66" s="36"/>
      <c r="O66" s="36"/>
      <c r="P66" s="36"/>
      <c r="Q66" s="36"/>
      <c r="R66" s="36"/>
      <c r="S66" s="36"/>
      <c r="T66" s="36"/>
      <c r="U66" s="36"/>
      <c r="V66" s="88"/>
      <c r="W66" s="83">
        <f t="shared" si="49"/>
        <v>19.5</v>
      </c>
      <c r="X66" s="91"/>
      <c r="Y66" s="36"/>
      <c r="Z66" s="36"/>
      <c r="AA66" s="36"/>
      <c r="AB66" s="36"/>
      <c r="AC66" s="36"/>
      <c r="AD66" s="36"/>
      <c r="AE66" s="88"/>
      <c r="AF66" s="83">
        <f t="shared" si="50"/>
        <v>0</v>
      </c>
      <c r="AG66" s="95"/>
      <c r="AH66" s="83">
        <f t="shared" si="51"/>
        <v>19.5</v>
      </c>
    </row>
    <row r="67" spans="1:34" ht="28" customHeight="1" x14ac:dyDescent="0.2">
      <c r="A67" s="23" t="s">
        <v>51</v>
      </c>
      <c r="B67" s="24" t="s">
        <v>162</v>
      </c>
      <c r="C67" s="24" t="s">
        <v>28</v>
      </c>
      <c r="D67" s="32" t="s">
        <v>11</v>
      </c>
      <c r="E67" s="20" t="s">
        <v>96</v>
      </c>
      <c r="F67" s="19" t="s">
        <v>126</v>
      </c>
      <c r="G67" s="31">
        <v>1</v>
      </c>
      <c r="H67" s="133">
        <v>11.7</v>
      </c>
      <c r="I67" s="83">
        <f t="shared" si="39"/>
        <v>11.7</v>
      </c>
      <c r="J67" s="66"/>
      <c r="K67" s="36"/>
      <c r="L67" s="36"/>
      <c r="M67" s="36">
        <f>I67</f>
        <v>11.7</v>
      </c>
      <c r="N67" s="36"/>
      <c r="O67" s="36"/>
      <c r="P67" s="36"/>
      <c r="Q67" s="36"/>
      <c r="R67" s="36"/>
      <c r="S67" s="36"/>
      <c r="T67" s="36"/>
      <c r="U67" s="36"/>
      <c r="V67" s="88"/>
      <c r="W67" s="83">
        <f t="shared" si="49"/>
        <v>11.7</v>
      </c>
      <c r="X67" s="91"/>
      <c r="Y67" s="36"/>
      <c r="Z67" s="36"/>
      <c r="AA67" s="36"/>
      <c r="AB67" s="36"/>
      <c r="AC67" s="36"/>
      <c r="AD67" s="36"/>
      <c r="AE67" s="88"/>
      <c r="AF67" s="83">
        <f t="shared" si="50"/>
        <v>0</v>
      </c>
      <c r="AG67" s="95"/>
      <c r="AH67" s="83">
        <f t="shared" si="51"/>
        <v>11.7</v>
      </c>
    </row>
    <row r="68" spans="1:34" ht="28" customHeight="1" x14ac:dyDescent="0.2">
      <c r="A68" s="23" t="s">
        <v>51</v>
      </c>
      <c r="B68" s="24" t="s">
        <v>45</v>
      </c>
      <c r="C68" s="24" t="s">
        <v>133</v>
      </c>
      <c r="D68" s="33" t="s">
        <v>10</v>
      </c>
      <c r="E68" s="20" t="s">
        <v>96</v>
      </c>
      <c r="F68" s="20" t="s">
        <v>201</v>
      </c>
      <c r="G68" s="31">
        <v>0.156</v>
      </c>
      <c r="H68" s="133">
        <v>120</v>
      </c>
      <c r="I68" s="83">
        <f t="shared" si="39"/>
        <v>18.72</v>
      </c>
      <c r="J68" s="66"/>
      <c r="K68" s="36"/>
      <c r="L68" s="36">
        <f>I68</f>
        <v>18.72</v>
      </c>
      <c r="M68" s="36"/>
      <c r="N68" s="36"/>
      <c r="O68" s="36"/>
      <c r="P68" s="36"/>
      <c r="Q68" s="36"/>
      <c r="R68" s="36"/>
      <c r="S68" s="36"/>
      <c r="T68" s="36"/>
      <c r="U68" s="36"/>
      <c r="V68" s="88"/>
      <c r="W68" s="83">
        <f t="shared" si="49"/>
        <v>18.72</v>
      </c>
      <c r="X68" s="91"/>
      <c r="Y68" s="36"/>
      <c r="Z68" s="36"/>
      <c r="AA68" s="36"/>
      <c r="AB68" s="36"/>
      <c r="AC68" s="36"/>
      <c r="AD68" s="36"/>
      <c r="AE68" s="88"/>
      <c r="AF68" s="83">
        <f t="shared" si="50"/>
        <v>0</v>
      </c>
      <c r="AG68" s="95"/>
      <c r="AH68" s="83">
        <f t="shared" si="51"/>
        <v>18.72</v>
      </c>
    </row>
    <row r="69" spans="1:34" ht="28" customHeight="1" x14ac:dyDescent="0.2">
      <c r="A69" s="23" t="s">
        <v>51</v>
      </c>
      <c r="B69" s="24" t="s">
        <v>117</v>
      </c>
      <c r="C69" s="24" t="s">
        <v>128</v>
      </c>
      <c r="D69" s="33" t="s">
        <v>10</v>
      </c>
      <c r="E69" s="20" t="s">
        <v>96</v>
      </c>
      <c r="F69" s="20" t="s">
        <v>201</v>
      </c>
      <c r="G69" s="31">
        <v>0.05</v>
      </c>
      <c r="H69" s="133">
        <v>35</v>
      </c>
      <c r="I69" s="83">
        <f t="shared" si="39"/>
        <v>1.75</v>
      </c>
      <c r="J69" s="66"/>
      <c r="K69" s="36"/>
      <c r="L69" s="36">
        <f>I69</f>
        <v>1.75</v>
      </c>
      <c r="M69" s="36"/>
      <c r="N69" s="36"/>
      <c r="O69" s="36"/>
      <c r="P69" s="36"/>
      <c r="Q69" s="36"/>
      <c r="R69" s="36"/>
      <c r="S69" s="36"/>
      <c r="T69" s="36"/>
      <c r="U69" s="36"/>
      <c r="V69" s="88"/>
      <c r="W69" s="83">
        <f t="shared" si="49"/>
        <v>1.75</v>
      </c>
      <c r="X69" s="91"/>
      <c r="Y69" s="36"/>
      <c r="Z69" s="36"/>
      <c r="AA69" s="36"/>
      <c r="AB69" s="36"/>
      <c r="AC69" s="36"/>
      <c r="AD69" s="36"/>
      <c r="AE69" s="88"/>
      <c r="AF69" s="83">
        <f t="shared" si="50"/>
        <v>0</v>
      </c>
      <c r="AG69" s="95"/>
      <c r="AH69" s="83">
        <f t="shared" si="51"/>
        <v>1.75</v>
      </c>
    </row>
    <row r="70" spans="1:34" ht="28" customHeight="1" x14ac:dyDescent="0.2">
      <c r="A70" s="23" t="s">
        <v>51</v>
      </c>
      <c r="B70" s="24" t="s">
        <v>244</v>
      </c>
      <c r="C70" s="24" t="s">
        <v>128</v>
      </c>
      <c r="D70" s="33" t="s">
        <v>10</v>
      </c>
      <c r="E70" s="20" t="s">
        <v>97</v>
      </c>
      <c r="F70" s="20" t="s">
        <v>201</v>
      </c>
      <c r="G70" s="31">
        <v>0.06</v>
      </c>
      <c r="H70" s="133">
        <v>77</v>
      </c>
      <c r="I70" s="83">
        <f t="shared" si="39"/>
        <v>4.62</v>
      </c>
      <c r="J70" s="66"/>
      <c r="K70" s="36"/>
      <c r="L70" s="36">
        <f>I70</f>
        <v>4.62</v>
      </c>
      <c r="M70" s="36"/>
      <c r="N70" s="36"/>
      <c r="O70" s="36"/>
      <c r="P70" s="36"/>
      <c r="Q70" s="36"/>
      <c r="R70" s="36"/>
      <c r="S70" s="36"/>
      <c r="T70" s="36"/>
      <c r="U70" s="36"/>
      <c r="V70" s="88"/>
      <c r="W70" s="83">
        <f t="shared" si="49"/>
        <v>4.62</v>
      </c>
      <c r="X70" s="91"/>
      <c r="Y70" s="36"/>
      <c r="Z70" s="36"/>
      <c r="AA70" s="36"/>
      <c r="AB70" s="36"/>
      <c r="AC70" s="36"/>
      <c r="AD70" s="36"/>
      <c r="AE70" s="88"/>
      <c r="AF70" s="99">
        <f t="shared" si="50"/>
        <v>0</v>
      </c>
      <c r="AG70" s="100"/>
      <c r="AH70" s="99">
        <f t="shared" si="51"/>
        <v>4.62</v>
      </c>
    </row>
    <row r="71" spans="1:34" ht="28" customHeight="1" x14ac:dyDescent="0.2">
      <c r="A71" s="23" t="s">
        <v>51</v>
      </c>
      <c r="B71" s="24" t="s">
        <v>33</v>
      </c>
      <c r="C71" s="24" t="s">
        <v>34</v>
      </c>
      <c r="D71" s="32" t="s">
        <v>82</v>
      </c>
      <c r="E71" s="20" t="s">
        <v>97</v>
      </c>
      <c r="F71" s="19" t="s">
        <v>126</v>
      </c>
      <c r="G71" s="31">
        <v>1</v>
      </c>
      <c r="H71" s="133">
        <v>38.5</v>
      </c>
      <c r="I71" s="83">
        <f t="shared" si="39"/>
        <v>38.5</v>
      </c>
      <c r="J71" s="66"/>
      <c r="K71" s="36"/>
      <c r="L71" s="36"/>
      <c r="M71" s="36"/>
      <c r="N71" s="36"/>
      <c r="O71" s="36"/>
      <c r="P71" s="36"/>
      <c r="Q71" s="36"/>
      <c r="R71" s="36"/>
      <c r="S71" s="36">
        <f>I71</f>
        <v>38.5</v>
      </c>
      <c r="T71" s="36"/>
      <c r="U71" s="36"/>
      <c r="V71" s="88"/>
      <c r="W71" s="83">
        <f t="shared" si="40"/>
        <v>38.5</v>
      </c>
      <c r="X71" s="91"/>
      <c r="Y71" s="36"/>
      <c r="Z71" s="36"/>
      <c r="AA71" s="36"/>
      <c r="AB71" s="36"/>
      <c r="AC71" s="36"/>
      <c r="AD71" s="36"/>
      <c r="AE71" s="88"/>
      <c r="AF71" s="83">
        <f t="shared" si="41"/>
        <v>0</v>
      </c>
      <c r="AG71" s="95"/>
      <c r="AH71" s="83">
        <f t="shared" si="42"/>
        <v>38.5</v>
      </c>
    </row>
    <row r="72" spans="1:34" ht="28" customHeight="1" x14ac:dyDescent="0.2">
      <c r="A72" s="23" t="s">
        <v>51</v>
      </c>
      <c r="B72" s="24" t="s">
        <v>3</v>
      </c>
      <c r="C72" s="24" t="s">
        <v>3</v>
      </c>
      <c r="D72" s="32" t="s">
        <v>82</v>
      </c>
      <c r="E72" s="20" t="s">
        <v>97</v>
      </c>
      <c r="F72" s="19" t="s">
        <v>126</v>
      </c>
      <c r="G72" s="31">
        <v>1</v>
      </c>
      <c r="H72" s="133">
        <v>96</v>
      </c>
      <c r="I72" s="83">
        <f t="shared" si="39"/>
        <v>96</v>
      </c>
      <c r="J72" s="66"/>
      <c r="K72" s="36"/>
      <c r="L72" s="36"/>
      <c r="M72" s="36"/>
      <c r="N72" s="36"/>
      <c r="O72" s="36"/>
      <c r="P72" s="36"/>
      <c r="Q72" s="36"/>
      <c r="R72" s="36"/>
      <c r="S72" s="36">
        <f>I72</f>
        <v>96</v>
      </c>
      <c r="T72" s="36"/>
      <c r="U72" s="36"/>
      <c r="V72" s="88"/>
      <c r="W72" s="83">
        <f t="shared" si="40"/>
        <v>96</v>
      </c>
      <c r="X72" s="91"/>
      <c r="Y72" s="36"/>
      <c r="Z72" s="36"/>
      <c r="AA72" s="36"/>
      <c r="AB72" s="36"/>
      <c r="AC72" s="36"/>
      <c r="AD72" s="36"/>
      <c r="AE72" s="88"/>
      <c r="AF72" s="83">
        <f t="shared" si="41"/>
        <v>0</v>
      </c>
      <c r="AG72" s="95"/>
      <c r="AH72" s="83">
        <f t="shared" si="42"/>
        <v>96</v>
      </c>
    </row>
    <row r="73" spans="1:34" ht="28" customHeight="1" x14ac:dyDescent="0.2">
      <c r="A73" s="23" t="s">
        <v>51</v>
      </c>
      <c r="B73" s="24" t="s">
        <v>35</v>
      </c>
      <c r="C73" s="48" t="s">
        <v>36</v>
      </c>
      <c r="D73" s="32" t="s">
        <v>75</v>
      </c>
      <c r="E73" s="20" t="s">
        <v>97</v>
      </c>
      <c r="F73" s="20" t="s">
        <v>202</v>
      </c>
      <c r="G73" s="73">
        <f>'Page 1 Budget Summary TF'!E7</f>
        <v>1525</v>
      </c>
      <c r="H73" s="133">
        <v>0.1</v>
      </c>
      <c r="I73" s="83">
        <f t="shared" si="39"/>
        <v>152.5</v>
      </c>
      <c r="J73" s="66"/>
      <c r="K73" s="36"/>
      <c r="L73" s="36"/>
      <c r="M73" s="36"/>
      <c r="N73" s="36"/>
      <c r="O73" s="36"/>
      <c r="P73" s="36"/>
      <c r="Q73" s="36"/>
      <c r="R73" s="36"/>
      <c r="S73" s="36"/>
      <c r="T73" s="36">
        <f>I73</f>
        <v>152.5</v>
      </c>
      <c r="U73" s="36"/>
      <c r="V73" s="88"/>
      <c r="W73" s="83">
        <f t="shared" si="40"/>
        <v>152.5</v>
      </c>
      <c r="X73" s="91"/>
      <c r="Y73" s="36"/>
      <c r="Z73" s="36"/>
      <c r="AA73" s="36"/>
      <c r="AB73" s="36"/>
      <c r="AC73" s="36"/>
      <c r="AD73" s="36"/>
      <c r="AE73" s="88"/>
      <c r="AF73" s="83">
        <f t="shared" si="41"/>
        <v>0</v>
      </c>
      <c r="AG73" s="95"/>
      <c r="AH73" s="83">
        <f t="shared" si="42"/>
        <v>152.5</v>
      </c>
    </row>
    <row r="74" spans="1:34" ht="28" customHeight="1" x14ac:dyDescent="0.2">
      <c r="A74" s="23" t="s">
        <v>51</v>
      </c>
      <c r="B74" s="24" t="s">
        <v>48</v>
      </c>
      <c r="C74" s="48" t="s">
        <v>36</v>
      </c>
      <c r="D74" s="32" t="s">
        <v>75</v>
      </c>
      <c r="E74" s="20" t="s">
        <v>97</v>
      </c>
      <c r="F74" s="20" t="s">
        <v>202</v>
      </c>
      <c r="G74" s="31">
        <v>1</v>
      </c>
      <c r="H74" s="133">
        <v>0</v>
      </c>
      <c r="I74" s="83">
        <f t="shared" si="39"/>
        <v>0</v>
      </c>
      <c r="J74" s="66"/>
      <c r="K74" s="36"/>
      <c r="L74" s="36"/>
      <c r="M74" s="36"/>
      <c r="N74" s="36"/>
      <c r="O74" s="36"/>
      <c r="P74" s="36"/>
      <c r="Q74" s="36"/>
      <c r="R74" s="36"/>
      <c r="S74" s="36"/>
      <c r="T74" s="36">
        <f>I74</f>
        <v>0</v>
      </c>
      <c r="U74" s="36"/>
      <c r="V74" s="88"/>
      <c r="W74" s="83">
        <f t="shared" si="40"/>
        <v>0</v>
      </c>
      <c r="X74" s="91"/>
      <c r="Y74" s="36"/>
      <c r="Z74" s="36"/>
      <c r="AA74" s="36"/>
      <c r="AB74" s="36"/>
      <c r="AC74" s="36"/>
      <c r="AD74" s="36"/>
      <c r="AE74" s="88"/>
      <c r="AF74" s="83">
        <f t="shared" si="41"/>
        <v>0</v>
      </c>
      <c r="AG74" s="95"/>
      <c r="AH74" s="83">
        <f t="shared" si="42"/>
        <v>0</v>
      </c>
    </row>
    <row r="75" spans="1:34" ht="28" customHeight="1" x14ac:dyDescent="0.2">
      <c r="A75" s="74" t="s">
        <v>51</v>
      </c>
      <c r="B75" s="24" t="s">
        <v>178</v>
      </c>
      <c r="C75" s="24" t="s">
        <v>203</v>
      </c>
      <c r="D75" s="32" t="s">
        <v>83</v>
      </c>
      <c r="E75" s="69" t="s">
        <v>97</v>
      </c>
      <c r="F75" s="69" t="s">
        <v>37</v>
      </c>
      <c r="G75" s="31">
        <v>1</v>
      </c>
      <c r="H75" s="133">
        <v>0</v>
      </c>
      <c r="I75" s="86">
        <f t="shared" si="39"/>
        <v>0</v>
      </c>
      <c r="J75" s="66"/>
      <c r="K75" s="36"/>
      <c r="L75" s="36"/>
      <c r="M75" s="36">
        <f>I75</f>
        <v>0</v>
      </c>
      <c r="N75" s="36"/>
      <c r="O75" s="36"/>
      <c r="P75" s="36"/>
      <c r="Q75" s="36"/>
      <c r="R75" s="36"/>
      <c r="S75" s="36"/>
      <c r="T75" s="36"/>
      <c r="U75" s="36"/>
      <c r="V75" s="88"/>
      <c r="W75" s="83">
        <f t="shared" si="40"/>
        <v>0</v>
      </c>
      <c r="X75" s="91"/>
      <c r="Y75" s="36"/>
      <c r="Z75" s="36"/>
      <c r="AA75" s="36"/>
      <c r="AB75" s="36"/>
      <c r="AC75" s="36"/>
      <c r="AD75" s="36"/>
      <c r="AE75" s="88"/>
      <c r="AF75" s="83">
        <f t="shared" si="41"/>
        <v>0</v>
      </c>
      <c r="AG75" s="95"/>
      <c r="AH75" s="83">
        <f t="shared" si="42"/>
        <v>0</v>
      </c>
    </row>
    <row r="76" spans="1:34" ht="28" customHeight="1" x14ac:dyDescent="0.2">
      <c r="A76" s="23" t="s">
        <v>51</v>
      </c>
      <c r="B76" s="24" t="s">
        <v>38</v>
      </c>
      <c r="C76" s="24" t="s">
        <v>39</v>
      </c>
      <c r="D76" s="32" t="s">
        <v>83</v>
      </c>
      <c r="E76" s="20" t="s">
        <v>97</v>
      </c>
      <c r="F76" s="19" t="s">
        <v>126</v>
      </c>
      <c r="G76" s="31">
        <v>1</v>
      </c>
      <c r="H76" s="133">
        <v>18.75</v>
      </c>
      <c r="I76" s="83">
        <f t="shared" si="39"/>
        <v>18.75</v>
      </c>
      <c r="J76" s="66"/>
      <c r="K76" s="36"/>
      <c r="L76" s="36"/>
      <c r="M76" s="36">
        <f>I76</f>
        <v>18.75</v>
      </c>
      <c r="N76" s="36"/>
      <c r="O76" s="36"/>
      <c r="P76" s="36"/>
      <c r="Q76" s="36"/>
      <c r="R76" s="36"/>
      <c r="S76" s="36"/>
      <c r="T76" s="36"/>
      <c r="U76" s="36"/>
      <c r="V76" s="88"/>
      <c r="W76" s="83">
        <f t="shared" si="40"/>
        <v>18.75</v>
      </c>
      <c r="X76" s="91"/>
      <c r="Y76" s="36"/>
      <c r="Z76" s="36"/>
      <c r="AA76" s="36"/>
      <c r="AB76" s="36"/>
      <c r="AC76" s="36"/>
      <c r="AD76" s="36"/>
      <c r="AE76" s="88"/>
      <c r="AF76" s="83">
        <f t="shared" si="41"/>
        <v>0</v>
      </c>
      <c r="AG76" s="95"/>
      <c r="AH76" s="83">
        <f t="shared" si="42"/>
        <v>18.75</v>
      </c>
    </row>
    <row r="77" spans="1:34" ht="28" customHeight="1" x14ac:dyDescent="0.2">
      <c r="A77" s="23" t="s">
        <v>51</v>
      </c>
      <c r="B77" s="24" t="s">
        <v>159</v>
      </c>
      <c r="C77" s="24" t="s">
        <v>160</v>
      </c>
      <c r="D77" s="32" t="s">
        <v>60</v>
      </c>
      <c r="E77" s="19" t="s">
        <v>1</v>
      </c>
      <c r="F77" s="19" t="s">
        <v>126</v>
      </c>
      <c r="G77" s="31">
        <v>1</v>
      </c>
      <c r="H77" s="133">
        <v>6</v>
      </c>
      <c r="I77" s="83">
        <f t="shared" si="39"/>
        <v>6</v>
      </c>
      <c r="J77" s="66"/>
      <c r="K77" s="36"/>
      <c r="L77" s="36"/>
      <c r="M77" s="36"/>
      <c r="N77" s="36"/>
      <c r="O77" s="36"/>
      <c r="P77" s="36"/>
      <c r="Q77" s="36"/>
      <c r="R77" s="36"/>
      <c r="S77" s="36"/>
      <c r="T77" s="36"/>
      <c r="U77" s="36">
        <f>I77</f>
        <v>6</v>
      </c>
      <c r="V77" s="88"/>
      <c r="W77" s="83">
        <f>SUM(J77:V77)</f>
        <v>6</v>
      </c>
      <c r="X77" s="91"/>
      <c r="Y77" s="36"/>
      <c r="Z77" s="36"/>
      <c r="AA77" s="36"/>
      <c r="AB77" s="36"/>
      <c r="AC77" s="36"/>
      <c r="AD77" s="36"/>
      <c r="AE77" s="88"/>
      <c r="AF77" s="83">
        <f>SUM(Y77:AE77)</f>
        <v>0</v>
      </c>
      <c r="AG77" s="95"/>
      <c r="AH77" s="83">
        <f>AF77+W77</f>
        <v>6</v>
      </c>
    </row>
    <row r="78" spans="1:34" ht="28" customHeight="1" x14ac:dyDescent="0.2">
      <c r="A78" s="23" t="s">
        <v>51</v>
      </c>
      <c r="B78" s="24" t="s">
        <v>247</v>
      </c>
      <c r="C78" s="24" t="s">
        <v>2</v>
      </c>
      <c r="D78" s="32" t="s">
        <v>2</v>
      </c>
      <c r="E78" s="19" t="s">
        <v>1</v>
      </c>
      <c r="F78" s="19" t="s">
        <v>126</v>
      </c>
      <c r="G78" s="31">
        <v>1</v>
      </c>
      <c r="H78" s="133">
        <v>12</v>
      </c>
      <c r="I78" s="83">
        <f t="shared" si="39"/>
        <v>12</v>
      </c>
      <c r="J78" s="66"/>
      <c r="K78" s="36"/>
      <c r="L78" s="36"/>
      <c r="M78" s="36"/>
      <c r="N78" s="36"/>
      <c r="O78" s="36"/>
      <c r="P78" s="36"/>
      <c r="Q78" s="36"/>
      <c r="R78" s="36"/>
      <c r="S78" s="36"/>
      <c r="T78" s="36"/>
      <c r="U78" s="36"/>
      <c r="V78" s="88"/>
      <c r="W78" s="83">
        <f t="shared" si="40"/>
        <v>0</v>
      </c>
      <c r="X78" s="91"/>
      <c r="Y78" s="36"/>
      <c r="Z78" s="36"/>
      <c r="AA78" s="36"/>
      <c r="AB78" s="36">
        <f>I78</f>
        <v>12</v>
      </c>
      <c r="AC78" s="36"/>
      <c r="AD78" s="36"/>
      <c r="AE78" s="88"/>
      <c r="AF78" s="83">
        <f t="shared" si="41"/>
        <v>12</v>
      </c>
      <c r="AG78" s="95"/>
      <c r="AH78" s="83">
        <f t="shared" si="42"/>
        <v>12</v>
      </c>
    </row>
    <row r="79" spans="1:34" ht="28" customHeight="1" x14ac:dyDescent="0.2">
      <c r="A79" s="23" t="s">
        <v>51</v>
      </c>
      <c r="B79" s="24" t="s">
        <v>77</v>
      </c>
      <c r="C79" s="24" t="s">
        <v>78</v>
      </c>
      <c r="D79" s="32" t="s">
        <v>2</v>
      </c>
      <c r="E79" s="19" t="s">
        <v>1</v>
      </c>
      <c r="F79" s="19" t="s">
        <v>126</v>
      </c>
      <c r="G79" s="31">
        <v>1</v>
      </c>
      <c r="H79" s="133">
        <v>3</v>
      </c>
      <c r="I79" s="83">
        <f t="shared" si="39"/>
        <v>3</v>
      </c>
      <c r="J79" s="66"/>
      <c r="K79" s="36"/>
      <c r="L79" s="36"/>
      <c r="M79" s="36"/>
      <c r="N79" s="36"/>
      <c r="O79" s="36"/>
      <c r="P79" s="36"/>
      <c r="Q79" s="36"/>
      <c r="R79" s="36"/>
      <c r="S79" s="36"/>
      <c r="T79" s="36"/>
      <c r="U79" s="36"/>
      <c r="V79" s="88"/>
      <c r="W79" s="83">
        <f t="shared" si="40"/>
        <v>0</v>
      </c>
      <c r="X79" s="91"/>
      <c r="Y79" s="36"/>
      <c r="Z79" s="36"/>
      <c r="AA79" s="36"/>
      <c r="AB79" s="36">
        <f t="shared" ref="AB79:AB85" si="52">I79</f>
        <v>3</v>
      </c>
      <c r="AC79" s="36"/>
      <c r="AD79" s="36"/>
      <c r="AE79" s="88"/>
      <c r="AF79" s="83">
        <f t="shared" si="41"/>
        <v>3</v>
      </c>
      <c r="AG79" s="95"/>
      <c r="AH79" s="83">
        <f t="shared" si="42"/>
        <v>3</v>
      </c>
    </row>
    <row r="80" spans="1:34" ht="28" customHeight="1" x14ac:dyDescent="0.2">
      <c r="A80" s="23" t="s">
        <v>51</v>
      </c>
      <c r="B80" s="24" t="s">
        <v>103</v>
      </c>
      <c r="C80" s="78" t="s">
        <v>197</v>
      </c>
      <c r="D80" s="32" t="s">
        <v>2</v>
      </c>
      <c r="E80" s="19" t="s">
        <v>1</v>
      </c>
      <c r="F80" s="19" t="s">
        <v>126</v>
      </c>
      <c r="G80" s="31">
        <v>1</v>
      </c>
      <c r="H80" s="133">
        <v>7.25</v>
      </c>
      <c r="I80" s="83">
        <f t="shared" si="39"/>
        <v>7.25</v>
      </c>
      <c r="J80" s="66"/>
      <c r="K80" s="36"/>
      <c r="L80" s="36"/>
      <c r="M80" s="36"/>
      <c r="N80" s="36"/>
      <c r="O80" s="36"/>
      <c r="P80" s="36"/>
      <c r="Q80" s="36"/>
      <c r="R80" s="36"/>
      <c r="S80" s="36"/>
      <c r="T80" s="36"/>
      <c r="U80" s="36"/>
      <c r="V80" s="88"/>
      <c r="W80" s="83">
        <f>SUM(J80:V80)</f>
        <v>0</v>
      </c>
      <c r="X80" s="91"/>
      <c r="Y80" s="36"/>
      <c r="Z80" s="36"/>
      <c r="AA80" s="36"/>
      <c r="AB80" s="36">
        <f t="shared" si="52"/>
        <v>7.25</v>
      </c>
      <c r="AC80" s="36"/>
      <c r="AD80" s="36"/>
      <c r="AE80" s="88"/>
      <c r="AF80" s="83">
        <f t="shared" si="41"/>
        <v>7.25</v>
      </c>
      <c r="AG80" s="95"/>
      <c r="AH80" s="83">
        <f t="shared" si="42"/>
        <v>7.25</v>
      </c>
    </row>
    <row r="81" spans="1:44" ht="28" customHeight="1" x14ac:dyDescent="0.2">
      <c r="A81" s="23" t="s">
        <v>51</v>
      </c>
      <c r="B81" s="24" t="s">
        <v>71</v>
      </c>
      <c r="C81" s="24" t="s">
        <v>79</v>
      </c>
      <c r="D81" s="32" t="s">
        <v>2</v>
      </c>
      <c r="E81" s="19" t="s">
        <v>1</v>
      </c>
      <c r="F81" s="19" t="s">
        <v>126</v>
      </c>
      <c r="G81" s="31">
        <v>1</v>
      </c>
      <c r="H81" s="133">
        <v>6</v>
      </c>
      <c r="I81" s="83">
        <f t="shared" si="39"/>
        <v>6</v>
      </c>
      <c r="J81" s="66"/>
      <c r="K81" s="36"/>
      <c r="L81" s="36"/>
      <c r="M81" s="36"/>
      <c r="N81" s="36"/>
      <c r="O81" s="36"/>
      <c r="P81" s="36"/>
      <c r="Q81" s="36"/>
      <c r="R81" s="36"/>
      <c r="S81" s="36"/>
      <c r="T81" s="36"/>
      <c r="U81" s="36"/>
      <c r="V81" s="88"/>
      <c r="W81" s="83">
        <f t="shared" si="40"/>
        <v>0</v>
      </c>
      <c r="X81" s="91"/>
      <c r="Y81" s="36"/>
      <c r="Z81" s="36"/>
      <c r="AA81" s="36"/>
      <c r="AB81" s="36">
        <f t="shared" si="52"/>
        <v>6</v>
      </c>
      <c r="AC81" s="36"/>
      <c r="AD81" s="36"/>
      <c r="AE81" s="88"/>
      <c r="AF81" s="83">
        <f t="shared" si="41"/>
        <v>6</v>
      </c>
      <c r="AG81" s="95"/>
      <c r="AH81" s="83">
        <f t="shared" si="42"/>
        <v>6</v>
      </c>
    </row>
    <row r="82" spans="1:44" ht="28" customHeight="1" x14ac:dyDescent="0.2">
      <c r="A82" s="23" t="s">
        <v>51</v>
      </c>
      <c r="B82" s="24" t="s">
        <v>60</v>
      </c>
      <c r="C82" s="24" t="s">
        <v>196</v>
      </c>
      <c r="D82" s="32" t="s">
        <v>91</v>
      </c>
      <c r="E82" s="19" t="s">
        <v>1</v>
      </c>
      <c r="F82" s="19" t="s">
        <v>126</v>
      </c>
      <c r="G82" s="31">
        <v>1</v>
      </c>
      <c r="H82" s="133">
        <v>3</v>
      </c>
      <c r="I82" s="83">
        <f t="shared" si="39"/>
        <v>3</v>
      </c>
      <c r="J82" s="66"/>
      <c r="K82" s="36"/>
      <c r="L82" s="36"/>
      <c r="M82" s="36"/>
      <c r="N82" s="36"/>
      <c r="O82" s="36"/>
      <c r="P82" s="36"/>
      <c r="Q82" s="36"/>
      <c r="R82" s="36"/>
      <c r="S82" s="36"/>
      <c r="T82" s="36"/>
      <c r="U82" s="36">
        <f>I82</f>
        <v>3</v>
      </c>
      <c r="V82" s="88"/>
      <c r="W82" s="83">
        <f t="shared" si="40"/>
        <v>3</v>
      </c>
      <c r="X82" s="91"/>
      <c r="Y82" s="36"/>
      <c r="Z82" s="36"/>
      <c r="AA82" s="36"/>
      <c r="AB82" s="36"/>
      <c r="AC82" s="36"/>
      <c r="AD82" s="36"/>
      <c r="AE82" s="88"/>
      <c r="AF82" s="83">
        <f t="shared" si="41"/>
        <v>0</v>
      </c>
      <c r="AG82" s="95"/>
      <c r="AH82" s="83">
        <f t="shared" si="42"/>
        <v>3</v>
      </c>
    </row>
    <row r="83" spans="1:44" ht="28" customHeight="1" x14ac:dyDescent="0.2">
      <c r="A83" s="23" t="s">
        <v>51</v>
      </c>
      <c r="B83" s="24" t="s">
        <v>69</v>
      </c>
      <c r="C83" s="24" t="s">
        <v>135</v>
      </c>
      <c r="D83" s="34" t="s">
        <v>2</v>
      </c>
      <c r="E83" s="19" t="s">
        <v>1</v>
      </c>
      <c r="F83" s="19" t="s">
        <v>126</v>
      </c>
      <c r="G83" s="31">
        <v>1</v>
      </c>
      <c r="H83" s="133">
        <v>37.5</v>
      </c>
      <c r="I83" s="83">
        <f t="shared" si="39"/>
        <v>37.5</v>
      </c>
      <c r="J83" s="66"/>
      <c r="K83" s="36"/>
      <c r="L83" s="36"/>
      <c r="M83" s="36"/>
      <c r="N83" s="36"/>
      <c r="O83" s="36"/>
      <c r="P83" s="36"/>
      <c r="Q83" s="36"/>
      <c r="R83" s="36"/>
      <c r="S83" s="36"/>
      <c r="T83" s="36"/>
      <c r="U83" s="36"/>
      <c r="V83" s="88"/>
      <c r="W83" s="83">
        <f t="shared" si="40"/>
        <v>0</v>
      </c>
      <c r="X83" s="91"/>
      <c r="Y83" s="36"/>
      <c r="Z83" s="36"/>
      <c r="AA83" s="36"/>
      <c r="AB83" s="36">
        <f t="shared" si="52"/>
        <v>37.5</v>
      </c>
      <c r="AC83" s="36"/>
      <c r="AD83" s="36"/>
      <c r="AE83" s="88"/>
      <c r="AF83" s="83">
        <f t="shared" si="41"/>
        <v>37.5</v>
      </c>
      <c r="AG83" s="95"/>
      <c r="AH83" s="83">
        <f t="shared" si="42"/>
        <v>37.5</v>
      </c>
    </row>
    <row r="84" spans="1:44" ht="28" customHeight="1" x14ac:dyDescent="0.2">
      <c r="A84" s="23" t="s">
        <v>51</v>
      </c>
      <c r="B84" s="24" t="s">
        <v>72</v>
      </c>
      <c r="C84" s="24" t="s">
        <v>80</v>
      </c>
      <c r="D84" s="34" t="s">
        <v>2</v>
      </c>
      <c r="E84" s="19" t="s">
        <v>1</v>
      </c>
      <c r="F84" s="19" t="s">
        <v>126</v>
      </c>
      <c r="G84" s="31">
        <v>1</v>
      </c>
      <c r="H84" s="133">
        <v>6</v>
      </c>
      <c r="I84" s="83">
        <f t="shared" si="39"/>
        <v>6</v>
      </c>
      <c r="J84" s="66"/>
      <c r="K84" s="36"/>
      <c r="L84" s="36"/>
      <c r="M84" s="36"/>
      <c r="N84" s="36"/>
      <c r="O84" s="36"/>
      <c r="P84" s="36"/>
      <c r="Q84" s="36"/>
      <c r="R84" s="36"/>
      <c r="S84" s="36"/>
      <c r="T84" s="36"/>
      <c r="U84" s="36"/>
      <c r="V84" s="88"/>
      <c r="W84" s="83">
        <f t="shared" si="40"/>
        <v>0</v>
      </c>
      <c r="X84" s="91"/>
      <c r="Y84" s="36"/>
      <c r="Z84" s="36"/>
      <c r="AA84" s="36"/>
      <c r="AB84" s="36">
        <f t="shared" si="52"/>
        <v>6</v>
      </c>
      <c r="AC84" s="36"/>
      <c r="AD84" s="36"/>
      <c r="AE84" s="88"/>
      <c r="AF84" s="83">
        <f t="shared" si="41"/>
        <v>6</v>
      </c>
      <c r="AG84" s="95"/>
      <c r="AH84" s="83">
        <f t="shared" si="42"/>
        <v>6</v>
      </c>
    </row>
    <row r="85" spans="1:44" ht="28" customHeight="1" x14ac:dyDescent="0.2">
      <c r="A85" s="23" t="s">
        <v>51</v>
      </c>
      <c r="B85" s="24" t="s">
        <v>70</v>
      </c>
      <c r="C85" s="24" t="s">
        <v>81</v>
      </c>
      <c r="D85" s="34" t="s">
        <v>2</v>
      </c>
      <c r="E85" s="19" t="s">
        <v>1</v>
      </c>
      <c r="F85" s="19" t="s">
        <v>126</v>
      </c>
      <c r="G85" s="31">
        <v>0</v>
      </c>
      <c r="H85" s="133">
        <v>18</v>
      </c>
      <c r="I85" s="83">
        <f t="shared" si="39"/>
        <v>0</v>
      </c>
      <c r="J85" s="66"/>
      <c r="K85" s="36"/>
      <c r="L85" s="36"/>
      <c r="M85" s="36"/>
      <c r="N85" s="36"/>
      <c r="O85" s="36"/>
      <c r="P85" s="36"/>
      <c r="Q85" s="36"/>
      <c r="R85" s="36"/>
      <c r="S85" s="36"/>
      <c r="T85" s="36"/>
      <c r="U85" s="36"/>
      <c r="V85" s="88"/>
      <c r="W85" s="83">
        <f t="shared" si="40"/>
        <v>0</v>
      </c>
      <c r="X85" s="91"/>
      <c r="Y85" s="36"/>
      <c r="Z85" s="36"/>
      <c r="AA85" s="36"/>
      <c r="AB85" s="36">
        <f t="shared" si="52"/>
        <v>0</v>
      </c>
      <c r="AC85" s="36"/>
      <c r="AD85" s="36"/>
      <c r="AE85" s="88"/>
      <c r="AF85" s="83">
        <f t="shared" si="41"/>
        <v>0</v>
      </c>
      <c r="AG85" s="95"/>
      <c r="AH85" s="83">
        <f t="shared" si="42"/>
        <v>0</v>
      </c>
    </row>
    <row r="86" spans="1:44" ht="28" customHeight="1" x14ac:dyDescent="0.2">
      <c r="A86" s="23" t="s">
        <v>51</v>
      </c>
      <c r="B86" s="24" t="s">
        <v>90</v>
      </c>
      <c r="C86" s="24" t="s">
        <v>230</v>
      </c>
      <c r="D86" s="34" t="s">
        <v>89</v>
      </c>
      <c r="E86" s="19" t="s">
        <v>1</v>
      </c>
      <c r="F86" s="19" t="s">
        <v>126</v>
      </c>
      <c r="G86" s="212">
        <v>0.04</v>
      </c>
      <c r="H86" s="105">
        <f ca="1">W97</f>
        <v>735.26041666666674</v>
      </c>
      <c r="I86" s="83">
        <f t="shared" ca="1" si="39"/>
        <v>29.41041666666667</v>
      </c>
      <c r="J86" s="66"/>
      <c r="K86" s="36"/>
      <c r="L86" s="36"/>
      <c r="M86" s="36"/>
      <c r="N86" s="36"/>
      <c r="O86" s="36"/>
      <c r="P86" s="36"/>
      <c r="Q86" s="36"/>
      <c r="R86" s="36"/>
      <c r="S86" s="36"/>
      <c r="T86" s="36"/>
      <c r="U86" s="36"/>
      <c r="V86" s="88">
        <f ca="1">I86</f>
        <v>29.41041666666667</v>
      </c>
      <c r="W86" s="83">
        <f t="shared" ca="1" si="40"/>
        <v>29.41041666666667</v>
      </c>
      <c r="X86" s="91"/>
      <c r="Y86" s="36"/>
      <c r="Z86" s="36"/>
      <c r="AA86" s="36"/>
      <c r="AB86" s="36"/>
      <c r="AC86" s="36"/>
      <c r="AD86" s="36"/>
      <c r="AE86" s="88"/>
      <c r="AF86" s="83">
        <f>SUM(Y86:AE86)</f>
        <v>0</v>
      </c>
      <c r="AG86" s="95"/>
      <c r="AH86" s="83">
        <f t="shared" ca="1" si="42"/>
        <v>29.41041666666667</v>
      </c>
    </row>
    <row r="87" spans="1:44" ht="28" customHeight="1" x14ac:dyDescent="0.2">
      <c r="A87" s="23" t="s">
        <v>51</v>
      </c>
      <c r="B87" s="24" t="s">
        <v>102</v>
      </c>
      <c r="C87" s="24" t="s">
        <v>233</v>
      </c>
      <c r="D87" s="34" t="s">
        <v>102</v>
      </c>
      <c r="E87" s="19" t="s">
        <v>1</v>
      </c>
      <c r="F87" s="19" t="s">
        <v>126</v>
      </c>
      <c r="G87" s="31">
        <v>1</v>
      </c>
      <c r="H87" s="133">
        <v>6</v>
      </c>
      <c r="I87" s="83">
        <f t="shared" si="39"/>
        <v>6</v>
      </c>
      <c r="J87" s="66"/>
      <c r="K87" s="36"/>
      <c r="L87" s="36"/>
      <c r="M87" s="36"/>
      <c r="N87" s="36">
        <f>I87</f>
        <v>6</v>
      </c>
      <c r="O87" s="36"/>
      <c r="P87" s="36"/>
      <c r="Q87" s="36"/>
      <c r="R87" s="36"/>
      <c r="S87" s="36"/>
      <c r="T87" s="36"/>
      <c r="U87" s="36"/>
      <c r="V87" s="88"/>
      <c r="W87" s="83">
        <f t="shared" si="40"/>
        <v>6</v>
      </c>
      <c r="X87" s="91"/>
      <c r="Y87" s="36"/>
      <c r="Z87" s="36"/>
      <c r="AA87" s="36"/>
      <c r="AB87" s="36"/>
      <c r="AC87" s="36"/>
      <c r="AD87" s="36"/>
      <c r="AE87" s="88"/>
      <c r="AF87" s="83">
        <f t="shared" ref="AF87:AF88" si="53">SUM(Y87:AE87)</f>
        <v>0</v>
      </c>
      <c r="AG87" s="95"/>
      <c r="AH87" s="83">
        <f t="shared" si="42"/>
        <v>6</v>
      </c>
    </row>
    <row r="88" spans="1:44" ht="28" customHeight="1" x14ac:dyDescent="0.2">
      <c r="A88" s="23" t="s">
        <v>51</v>
      </c>
      <c r="B88" s="24" t="s">
        <v>246</v>
      </c>
      <c r="C88" s="24" t="s">
        <v>101</v>
      </c>
      <c r="D88" s="34" t="s">
        <v>100</v>
      </c>
      <c r="E88" s="19" t="s">
        <v>1</v>
      </c>
      <c r="F88" s="19" t="s">
        <v>126</v>
      </c>
      <c r="G88" s="31">
        <v>1</v>
      </c>
      <c r="H88" s="133">
        <v>6</v>
      </c>
      <c r="I88" s="83">
        <f t="shared" si="39"/>
        <v>6</v>
      </c>
      <c r="J88" s="66"/>
      <c r="K88" s="36"/>
      <c r="L88" s="36"/>
      <c r="M88" s="36"/>
      <c r="N88" s="36"/>
      <c r="O88" s="36">
        <f>I88</f>
        <v>6</v>
      </c>
      <c r="P88" s="36"/>
      <c r="Q88" s="36"/>
      <c r="R88" s="36"/>
      <c r="S88" s="36"/>
      <c r="T88" s="36"/>
      <c r="U88" s="36"/>
      <c r="V88" s="88"/>
      <c r="W88" s="83">
        <f t="shared" si="40"/>
        <v>6</v>
      </c>
      <c r="X88" s="91"/>
      <c r="Y88" s="36"/>
      <c r="Z88" s="36"/>
      <c r="AA88" s="36"/>
      <c r="AB88" s="36"/>
      <c r="AC88" s="36"/>
      <c r="AD88" s="36"/>
      <c r="AE88" s="88"/>
      <c r="AF88" s="83">
        <f t="shared" si="53"/>
        <v>0</v>
      </c>
      <c r="AG88" s="95"/>
      <c r="AH88" s="83">
        <f t="shared" si="42"/>
        <v>6</v>
      </c>
    </row>
    <row r="89" spans="1:44" ht="28" customHeight="1" x14ac:dyDescent="0.2">
      <c r="A89" s="23" t="s">
        <v>51</v>
      </c>
      <c r="B89" s="24" t="s">
        <v>88</v>
      </c>
      <c r="C89" s="24" t="s">
        <v>41</v>
      </c>
      <c r="D89" s="30" t="s">
        <v>53</v>
      </c>
      <c r="E89" s="19" t="s">
        <v>1</v>
      </c>
      <c r="F89" s="19" t="s">
        <v>126</v>
      </c>
      <c r="G89" s="31">
        <v>1</v>
      </c>
      <c r="H89" s="133">
        <v>225</v>
      </c>
      <c r="I89" s="83">
        <f t="shared" si="39"/>
        <v>225</v>
      </c>
      <c r="J89" s="66"/>
      <c r="K89" s="36"/>
      <c r="L89" s="36"/>
      <c r="M89" s="36"/>
      <c r="N89" s="36"/>
      <c r="O89" s="36"/>
      <c r="P89" s="36"/>
      <c r="Q89" s="36"/>
      <c r="R89" s="36"/>
      <c r="S89" s="36"/>
      <c r="T89" s="36"/>
      <c r="U89" s="36"/>
      <c r="V89" s="88"/>
      <c r="W89" s="83">
        <f t="shared" ref="W89:W96" si="54">SUM(J89:V89)</f>
        <v>0</v>
      </c>
      <c r="X89" s="91"/>
      <c r="Y89" s="36">
        <f>I89</f>
        <v>225</v>
      </c>
      <c r="Z89" s="36"/>
      <c r="AA89" s="36"/>
      <c r="AB89" s="36"/>
      <c r="AC89" s="36"/>
      <c r="AD89" s="36"/>
      <c r="AE89" s="88"/>
      <c r="AF89" s="83">
        <f t="shared" ref="AF89:AF96" si="55">SUM(Y89:AE89)</f>
        <v>225</v>
      </c>
      <c r="AG89" s="95"/>
      <c r="AH89" s="83">
        <f t="shared" si="42"/>
        <v>225</v>
      </c>
    </row>
    <row r="90" spans="1:44" ht="28" customHeight="1" x14ac:dyDescent="0.2">
      <c r="A90" s="23" t="s">
        <v>51</v>
      </c>
      <c r="B90" s="24" t="s">
        <v>176</v>
      </c>
      <c r="C90" s="24" t="s">
        <v>120</v>
      </c>
      <c r="D90" s="24" t="s">
        <v>85</v>
      </c>
      <c r="E90" s="19" t="s">
        <v>1</v>
      </c>
      <c r="F90" s="19" t="s">
        <v>126</v>
      </c>
      <c r="G90" s="31">
        <v>1</v>
      </c>
      <c r="H90" s="133">
        <v>15</v>
      </c>
      <c r="I90" s="83">
        <f t="shared" si="39"/>
        <v>15</v>
      </c>
      <c r="J90" s="66"/>
      <c r="K90" s="36"/>
      <c r="L90" s="36"/>
      <c r="M90" s="36"/>
      <c r="N90" s="36"/>
      <c r="O90" s="36"/>
      <c r="P90" s="36"/>
      <c r="Q90" s="36"/>
      <c r="R90" s="36"/>
      <c r="S90" s="36"/>
      <c r="T90" s="36"/>
      <c r="U90" s="36"/>
      <c r="V90" s="88"/>
      <c r="W90" s="83">
        <f t="shared" si="54"/>
        <v>0</v>
      </c>
      <c r="X90" s="91"/>
      <c r="Y90" s="36"/>
      <c r="Z90" s="36">
        <f>I90</f>
        <v>15</v>
      </c>
      <c r="AA90" s="36"/>
      <c r="AB90" s="36"/>
      <c r="AC90" s="36"/>
      <c r="AD90" s="36"/>
      <c r="AE90" s="88"/>
      <c r="AF90" s="83">
        <f t="shared" si="55"/>
        <v>15</v>
      </c>
      <c r="AG90" s="95"/>
      <c r="AH90" s="83">
        <f t="shared" si="42"/>
        <v>15</v>
      </c>
    </row>
    <row r="91" spans="1:44" ht="28" customHeight="1" x14ac:dyDescent="0.2">
      <c r="A91" s="23" t="s">
        <v>51</v>
      </c>
      <c r="B91" s="24" t="s">
        <v>177</v>
      </c>
      <c r="C91" s="24" t="s">
        <v>121</v>
      </c>
      <c r="D91" s="24" t="s">
        <v>86</v>
      </c>
      <c r="E91" s="19" t="s">
        <v>1</v>
      </c>
      <c r="F91" s="19" t="s">
        <v>126</v>
      </c>
      <c r="G91" s="31">
        <v>1</v>
      </c>
      <c r="H91" s="133">
        <v>6</v>
      </c>
      <c r="I91" s="83">
        <f t="shared" si="39"/>
        <v>6</v>
      </c>
      <c r="J91" s="66"/>
      <c r="K91" s="36"/>
      <c r="L91" s="36"/>
      <c r="M91" s="36"/>
      <c r="N91" s="36"/>
      <c r="O91" s="36"/>
      <c r="P91" s="36"/>
      <c r="Q91" s="36"/>
      <c r="R91" s="36"/>
      <c r="S91" s="36"/>
      <c r="T91" s="36"/>
      <c r="U91" s="36"/>
      <c r="V91" s="88"/>
      <c r="W91" s="83">
        <f t="shared" si="54"/>
        <v>0</v>
      </c>
      <c r="X91" s="91"/>
      <c r="Y91" s="36"/>
      <c r="Z91" s="36"/>
      <c r="AA91" s="36">
        <f>I91</f>
        <v>6</v>
      </c>
      <c r="AB91" s="36"/>
      <c r="AC91" s="36"/>
      <c r="AD91" s="36"/>
      <c r="AE91" s="88"/>
      <c r="AF91" s="83">
        <f t="shared" si="55"/>
        <v>6</v>
      </c>
      <c r="AG91" s="95"/>
      <c r="AH91" s="83">
        <f t="shared" si="42"/>
        <v>6</v>
      </c>
    </row>
    <row r="92" spans="1:44" ht="28" customHeight="1" x14ac:dyDescent="0.2">
      <c r="A92" s="23" t="s">
        <v>51</v>
      </c>
      <c r="B92" s="24" t="s">
        <v>99</v>
      </c>
      <c r="C92" s="24" t="s">
        <v>122</v>
      </c>
      <c r="D92" s="24" t="s">
        <v>2</v>
      </c>
      <c r="E92" s="19" t="s">
        <v>1</v>
      </c>
      <c r="F92" s="19" t="s">
        <v>126</v>
      </c>
      <c r="G92" s="31">
        <v>1</v>
      </c>
      <c r="H92" s="133">
        <v>6</v>
      </c>
      <c r="I92" s="83">
        <f t="shared" si="39"/>
        <v>6</v>
      </c>
      <c r="J92" s="66"/>
      <c r="K92" s="36"/>
      <c r="L92" s="36"/>
      <c r="M92" s="36"/>
      <c r="N92" s="36"/>
      <c r="O92" s="36"/>
      <c r="P92" s="36"/>
      <c r="Q92" s="36"/>
      <c r="R92" s="36"/>
      <c r="S92" s="36"/>
      <c r="T92" s="36"/>
      <c r="U92" s="36"/>
      <c r="V92" s="88"/>
      <c r="W92" s="83">
        <f t="shared" si="54"/>
        <v>0</v>
      </c>
      <c r="X92" s="91"/>
      <c r="Y92" s="36"/>
      <c r="Z92" s="36"/>
      <c r="AA92" s="36"/>
      <c r="AB92" s="36">
        <f>I92</f>
        <v>6</v>
      </c>
      <c r="AC92" s="36"/>
      <c r="AD92" s="36"/>
      <c r="AE92" s="88"/>
      <c r="AF92" s="83">
        <f t="shared" si="55"/>
        <v>6</v>
      </c>
      <c r="AG92" s="95"/>
      <c r="AH92" s="83">
        <f t="shared" si="42"/>
        <v>6</v>
      </c>
    </row>
    <row r="93" spans="1:44" ht="28" customHeight="1" x14ac:dyDescent="0.2">
      <c r="A93" s="23" t="s">
        <v>51</v>
      </c>
      <c r="B93" s="24" t="s">
        <v>92</v>
      </c>
      <c r="C93" s="24" t="s">
        <v>124</v>
      </c>
      <c r="D93" s="24" t="s">
        <v>92</v>
      </c>
      <c r="E93" s="19" t="s">
        <v>1</v>
      </c>
      <c r="F93" s="19" t="s">
        <v>126</v>
      </c>
      <c r="G93" s="31">
        <v>1</v>
      </c>
      <c r="H93" s="133">
        <v>6</v>
      </c>
      <c r="I93" s="83">
        <f t="shared" si="39"/>
        <v>6</v>
      </c>
      <c r="J93" s="66"/>
      <c r="K93" s="36"/>
      <c r="L93" s="36"/>
      <c r="M93" s="36"/>
      <c r="N93" s="36"/>
      <c r="O93" s="36"/>
      <c r="P93" s="36"/>
      <c r="Q93" s="36"/>
      <c r="R93" s="36"/>
      <c r="S93" s="36"/>
      <c r="T93" s="36"/>
      <c r="U93" s="36"/>
      <c r="V93" s="88"/>
      <c r="W93" s="83">
        <f>SUM(J93:V93)</f>
        <v>0</v>
      </c>
      <c r="X93" s="91"/>
      <c r="Y93" s="36"/>
      <c r="Z93" s="36"/>
      <c r="AA93" s="36"/>
      <c r="AB93" s="36"/>
      <c r="AC93" s="36"/>
      <c r="AD93" s="36">
        <f>I93</f>
        <v>6</v>
      </c>
      <c r="AE93" s="88"/>
      <c r="AF93" s="83">
        <f>SUM(Y93:AE93)</f>
        <v>6</v>
      </c>
      <c r="AG93" s="95"/>
      <c r="AH93" s="83">
        <f>AF93+W93</f>
        <v>6</v>
      </c>
    </row>
    <row r="94" spans="1:44" ht="28" customHeight="1" x14ac:dyDescent="0.2">
      <c r="A94" s="23" t="s">
        <v>51</v>
      </c>
      <c r="B94" s="24" t="s">
        <v>87</v>
      </c>
      <c r="C94" s="24" t="s">
        <v>123</v>
      </c>
      <c r="D94" s="24" t="s">
        <v>87</v>
      </c>
      <c r="E94" s="19" t="s">
        <v>1</v>
      </c>
      <c r="F94" s="19" t="s">
        <v>126</v>
      </c>
      <c r="G94" s="180">
        <f>1/5</f>
        <v>0.2</v>
      </c>
      <c r="H94" s="105">
        <f ca="1">I$49</f>
        <v>776.07295918367379</v>
      </c>
      <c r="I94" s="83">
        <f t="shared" ca="1" si="39"/>
        <v>155.21459183673477</v>
      </c>
      <c r="J94" s="66"/>
      <c r="K94" s="36"/>
      <c r="L94" s="36"/>
      <c r="M94" s="36"/>
      <c r="N94" s="36"/>
      <c r="O94" s="36"/>
      <c r="P94" s="36"/>
      <c r="Q94" s="36"/>
      <c r="R94" s="36"/>
      <c r="S94" s="36"/>
      <c r="T94" s="36"/>
      <c r="U94" s="36"/>
      <c r="V94" s="88"/>
      <c r="W94" s="83">
        <f t="shared" si="54"/>
        <v>0</v>
      </c>
      <c r="X94" s="91"/>
      <c r="Y94" s="36"/>
      <c r="Z94" s="36"/>
      <c r="AA94" s="36"/>
      <c r="AB94" s="36"/>
      <c r="AC94" s="36">
        <f ca="1">I94</f>
        <v>155.21459183673477</v>
      </c>
      <c r="AD94" s="36"/>
      <c r="AE94" s="88"/>
      <c r="AF94" s="83">
        <f t="shared" ca="1" si="55"/>
        <v>155.21459183673477</v>
      </c>
      <c r="AG94" s="95"/>
      <c r="AH94" s="83">
        <f t="shared" ca="1" si="42"/>
        <v>155.21459183673477</v>
      </c>
    </row>
    <row r="95" spans="1:44" ht="28" customHeight="1" x14ac:dyDescent="0.2">
      <c r="A95" s="23" t="s">
        <v>51</v>
      </c>
      <c r="B95" s="24" t="s">
        <v>205</v>
      </c>
      <c r="C95" s="34" t="s">
        <v>219</v>
      </c>
      <c r="D95" s="30" t="s">
        <v>2</v>
      </c>
      <c r="E95" s="19" t="s">
        <v>1</v>
      </c>
      <c r="F95" s="19" t="s">
        <v>126</v>
      </c>
      <c r="G95" s="31">
        <v>1</v>
      </c>
      <c r="H95" s="133">
        <v>2.67</v>
      </c>
      <c r="I95" s="85">
        <f t="shared" si="39"/>
        <v>2.67</v>
      </c>
      <c r="J95" s="70"/>
      <c r="K95" s="71"/>
      <c r="L95" s="71"/>
      <c r="M95" s="71"/>
      <c r="N95" s="71"/>
      <c r="O95" s="71"/>
      <c r="P95" s="71"/>
      <c r="Q95" s="71"/>
      <c r="R95" s="71"/>
      <c r="S95" s="71"/>
      <c r="T95" s="71"/>
      <c r="U95" s="71"/>
      <c r="V95" s="89"/>
      <c r="W95" s="85">
        <f t="shared" si="54"/>
        <v>0</v>
      </c>
      <c r="X95" s="91"/>
      <c r="Y95" s="64"/>
      <c r="Z95" s="64"/>
      <c r="AA95" s="64"/>
      <c r="AB95" s="64"/>
      <c r="AC95" s="64"/>
      <c r="AD95" s="64">
        <f>I95</f>
        <v>2.67</v>
      </c>
      <c r="AE95" s="93"/>
      <c r="AF95" s="127">
        <f t="shared" si="55"/>
        <v>2.67</v>
      </c>
      <c r="AH95" s="85">
        <f t="shared" si="42"/>
        <v>2.67</v>
      </c>
      <c r="AI95" s="11"/>
      <c r="AJ95" s="11"/>
      <c r="AK95" s="65"/>
      <c r="AL95" s="65"/>
      <c r="AM95" s="65"/>
      <c r="AN95" s="65"/>
      <c r="AO95" s="65"/>
      <c r="AP95" s="65"/>
      <c r="AQ95" s="65"/>
      <c r="AR95" s="65"/>
    </row>
    <row r="96" spans="1:44" ht="28" customHeight="1" thickBot="1" x14ac:dyDescent="0.25">
      <c r="A96" s="7" t="s">
        <v>51</v>
      </c>
      <c r="B96" s="28" t="s">
        <v>64</v>
      </c>
      <c r="C96" s="28" t="s">
        <v>107</v>
      </c>
      <c r="D96" s="35" t="s">
        <v>64</v>
      </c>
      <c r="E96" s="21" t="s">
        <v>1</v>
      </c>
      <c r="F96" s="21" t="s">
        <v>126</v>
      </c>
      <c r="G96" s="49">
        <v>7.0000000000000007E-2</v>
      </c>
      <c r="H96" s="135">
        <f>'Page 1 Budget Summary TF'!E10</f>
        <v>1777.5000000000002</v>
      </c>
      <c r="I96" s="108">
        <f t="shared" si="39"/>
        <v>124.42500000000003</v>
      </c>
      <c r="J96" s="106"/>
      <c r="K96" s="51"/>
      <c r="L96" s="51"/>
      <c r="M96" s="51"/>
      <c r="N96" s="51"/>
      <c r="O96" s="51"/>
      <c r="P96" s="51"/>
      <c r="Q96" s="51"/>
      <c r="R96" s="51"/>
      <c r="S96" s="51"/>
      <c r="T96" s="51"/>
      <c r="U96" s="51"/>
      <c r="V96" s="111"/>
      <c r="W96" s="108">
        <f t="shared" si="54"/>
        <v>0</v>
      </c>
      <c r="X96" s="114"/>
      <c r="Y96" s="51"/>
      <c r="Z96" s="51"/>
      <c r="AA96" s="51"/>
      <c r="AB96" s="51"/>
      <c r="AC96" s="51"/>
      <c r="AD96" s="51"/>
      <c r="AE96" s="111">
        <f>I96</f>
        <v>124.42500000000003</v>
      </c>
      <c r="AF96" s="108">
        <f t="shared" si="55"/>
        <v>124.42500000000003</v>
      </c>
      <c r="AG96" s="116"/>
      <c r="AH96" s="108">
        <f t="shared" si="42"/>
        <v>124.42500000000003</v>
      </c>
    </row>
    <row r="97" spans="1:44" ht="28" customHeight="1" thickBot="1" x14ac:dyDescent="0.25">
      <c r="A97" s="249" t="s">
        <v>74</v>
      </c>
      <c r="B97" s="250"/>
      <c r="C97" s="250"/>
      <c r="D97" s="250"/>
      <c r="E97" s="250"/>
      <c r="F97" s="250"/>
      <c r="G97" s="250"/>
      <c r="H97" s="250"/>
      <c r="I97" s="119">
        <f t="shared" ref="I97:W97" ca="1" si="56">SUM(I54:I96)</f>
        <v>1347.3200085034016</v>
      </c>
      <c r="J97" s="120">
        <f t="shared" si="56"/>
        <v>0</v>
      </c>
      <c r="K97" s="121">
        <f t="shared" si="56"/>
        <v>121.54999999999998</v>
      </c>
      <c r="L97" s="121">
        <f t="shared" si="56"/>
        <v>52.599999999999994</v>
      </c>
      <c r="M97" s="121">
        <f t="shared" si="56"/>
        <v>223.7</v>
      </c>
      <c r="N97" s="121">
        <f t="shared" si="56"/>
        <v>6</v>
      </c>
      <c r="O97" s="121">
        <f t="shared" si="56"/>
        <v>6</v>
      </c>
      <c r="P97" s="121">
        <f t="shared" si="56"/>
        <v>0</v>
      </c>
      <c r="Q97" s="121">
        <f t="shared" si="56"/>
        <v>0</v>
      </c>
      <c r="R97" s="121">
        <f t="shared" si="56"/>
        <v>0</v>
      </c>
      <c r="S97" s="121">
        <f t="shared" si="56"/>
        <v>134.5</v>
      </c>
      <c r="T97" s="121">
        <f t="shared" si="56"/>
        <v>152.5</v>
      </c>
      <c r="U97" s="121">
        <f t="shared" si="56"/>
        <v>9</v>
      </c>
      <c r="V97" s="122">
        <f t="shared" ca="1" si="56"/>
        <v>29.41041666666667</v>
      </c>
      <c r="W97" s="119">
        <f t="shared" ca="1" si="56"/>
        <v>735.26041666666674</v>
      </c>
      <c r="X97" s="115"/>
      <c r="Y97" s="121">
        <f t="shared" ref="Y97:AF97" si="57">SUM(Y54:Y96)</f>
        <v>225</v>
      </c>
      <c r="Z97" s="121">
        <f t="shared" si="57"/>
        <v>15</v>
      </c>
      <c r="AA97" s="121">
        <f t="shared" si="57"/>
        <v>6</v>
      </c>
      <c r="AB97" s="121">
        <f t="shared" si="57"/>
        <v>77.75</v>
      </c>
      <c r="AC97" s="121">
        <f t="shared" ca="1" si="57"/>
        <v>155.21459183673477</v>
      </c>
      <c r="AD97" s="121">
        <f t="shared" si="57"/>
        <v>8.67</v>
      </c>
      <c r="AE97" s="122">
        <f t="shared" si="57"/>
        <v>124.42500000000003</v>
      </c>
      <c r="AF97" s="119">
        <f t="shared" ca="1" si="57"/>
        <v>612.05959183673485</v>
      </c>
      <c r="AG97" s="123"/>
      <c r="AH97" s="118">
        <f ca="1">AF97+W97</f>
        <v>1347.3200085034016</v>
      </c>
    </row>
    <row r="98" spans="1:44" ht="28" customHeight="1" x14ac:dyDescent="0.2"/>
    <row r="100" spans="1:44" ht="33" customHeight="1" thickBot="1" x14ac:dyDescent="0.25"/>
    <row r="101" spans="1:44" ht="32" customHeight="1" thickBot="1" x14ac:dyDescent="0.25">
      <c r="A101" s="17"/>
      <c r="C101" s="17"/>
      <c r="D101" s="17"/>
      <c r="E101" s="17"/>
      <c r="F101" s="17"/>
      <c r="G101" s="17"/>
      <c r="H101" s="131"/>
      <c r="I101" s="17"/>
      <c r="J101" s="243" t="s">
        <v>164</v>
      </c>
      <c r="K101" s="244"/>
      <c r="L101" s="244"/>
      <c r="M101" s="244"/>
      <c r="N101" s="244"/>
      <c r="O101" s="244"/>
      <c r="P101" s="244"/>
      <c r="Q101" s="244"/>
      <c r="R101" s="244"/>
      <c r="S101" s="244"/>
      <c r="T101" s="244"/>
      <c r="U101" s="244"/>
      <c r="V101" s="244"/>
      <c r="W101" s="245"/>
      <c r="Y101" s="246" t="s">
        <v>165</v>
      </c>
      <c r="Z101" s="247"/>
      <c r="AA101" s="247"/>
      <c r="AB101" s="247"/>
      <c r="AC101" s="247"/>
      <c r="AD101" s="247"/>
      <c r="AE101" s="247"/>
      <c r="AF101" s="248"/>
      <c r="AG101" s="27"/>
      <c r="AH101" s="26"/>
    </row>
    <row r="102" spans="1:44" s="225" customFormat="1" ht="63" customHeight="1" thickBot="1" x14ac:dyDescent="0.2">
      <c r="A102" s="215" t="s">
        <v>239</v>
      </c>
      <c r="B102" s="216" t="s">
        <v>5</v>
      </c>
      <c r="C102" s="216" t="s">
        <v>248</v>
      </c>
      <c r="D102" s="217" t="s">
        <v>240</v>
      </c>
      <c r="E102" s="216" t="s">
        <v>241</v>
      </c>
      <c r="F102" s="216" t="s">
        <v>125</v>
      </c>
      <c r="G102" s="218" t="s">
        <v>67</v>
      </c>
      <c r="H102" s="218" t="s">
        <v>68</v>
      </c>
      <c r="I102" s="219" t="s">
        <v>195</v>
      </c>
      <c r="J102" s="220" t="s">
        <v>63</v>
      </c>
      <c r="K102" s="220" t="s">
        <v>56</v>
      </c>
      <c r="L102" s="220" t="s">
        <v>10</v>
      </c>
      <c r="M102" s="220" t="s">
        <v>11</v>
      </c>
      <c r="N102" s="220" t="s">
        <v>61</v>
      </c>
      <c r="O102" s="220" t="s">
        <v>13</v>
      </c>
      <c r="P102" s="220" t="s">
        <v>14</v>
      </c>
      <c r="Q102" s="220" t="s">
        <v>15</v>
      </c>
      <c r="R102" s="220" t="s">
        <v>62</v>
      </c>
      <c r="S102" s="220" t="s">
        <v>47</v>
      </c>
      <c r="T102" s="220" t="s">
        <v>75</v>
      </c>
      <c r="U102" s="220" t="s">
        <v>60</v>
      </c>
      <c r="V102" s="220" t="s">
        <v>76</v>
      </c>
      <c r="W102" s="221" t="s">
        <v>65</v>
      </c>
      <c r="X102" s="222"/>
      <c r="Y102" s="220" t="s">
        <v>17</v>
      </c>
      <c r="Z102" s="220" t="s">
        <v>18</v>
      </c>
      <c r="AA102" s="220" t="s">
        <v>19</v>
      </c>
      <c r="AB102" s="220" t="s">
        <v>2</v>
      </c>
      <c r="AC102" s="220" t="s">
        <v>242</v>
      </c>
      <c r="AD102" s="220" t="s">
        <v>59</v>
      </c>
      <c r="AE102" s="220" t="s">
        <v>64</v>
      </c>
      <c r="AF102" s="219" t="s">
        <v>4</v>
      </c>
      <c r="AG102" s="222"/>
      <c r="AH102" s="223" t="s">
        <v>166</v>
      </c>
      <c r="AI102" s="224"/>
      <c r="AJ102" s="224"/>
      <c r="AK102" s="224"/>
      <c r="AL102" s="224"/>
      <c r="AM102" s="224"/>
      <c r="AN102" s="224"/>
      <c r="AO102" s="224"/>
      <c r="AP102" s="224"/>
      <c r="AQ102" s="224"/>
      <c r="AR102" s="224"/>
    </row>
    <row r="103" spans="1:44" ht="28" customHeight="1" x14ac:dyDescent="0.2">
      <c r="A103" s="25" t="s">
        <v>52</v>
      </c>
      <c r="B103" s="24" t="s">
        <v>40</v>
      </c>
      <c r="C103" s="24" t="s">
        <v>28</v>
      </c>
      <c r="D103" s="32" t="s">
        <v>11</v>
      </c>
      <c r="E103" s="20" t="s">
        <v>93</v>
      </c>
      <c r="F103" s="20" t="s">
        <v>126</v>
      </c>
      <c r="G103" s="31">
        <v>1</v>
      </c>
      <c r="H103" s="133">
        <v>11.7</v>
      </c>
      <c r="I103" s="82">
        <f t="shared" ref="I103:I137" si="58">G103*H103</f>
        <v>11.7</v>
      </c>
      <c r="J103" s="75"/>
      <c r="K103" s="50"/>
      <c r="L103" s="50"/>
      <c r="M103" s="36">
        <f>I103</f>
        <v>11.7</v>
      </c>
      <c r="N103" s="50"/>
      <c r="O103" s="50"/>
      <c r="P103" s="50"/>
      <c r="Q103" s="50"/>
      <c r="R103" s="50"/>
      <c r="S103" s="50"/>
      <c r="T103" s="50"/>
      <c r="U103" s="50"/>
      <c r="V103" s="110"/>
      <c r="W103" s="82">
        <f t="shared" ref="W103:W104" si="59">SUM(J103:V103)</f>
        <v>11.7</v>
      </c>
      <c r="X103" s="113"/>
      <c r="Y103" s="50"/>
      <c r="Z103" s="50"/>
      <c r="AA103" s="50"/>
      <c r="AB103" s="50"/>
      <c r="AC103" s="50"/>
      <c r="AD103" s="50"/>
      <c r="AE103" s="110"/>
      <c r="AF103" s="82">
        <f t="shared" ref="AF103:AF104" si="60">SUM(Y103:AE103)</f>
        <v>0</v>
      </c>
      <c r="AG103" s="95"/>
      <c r="AH103" s="82">
        <f t="shared" ref="AH103:AH160" si="61">AF103+W103</f>
        <v>11.7</v>
      </c>
    </row>
    <row r="104" spans="1:44" ht="28" customHeight="1" x14ac:dyDescent="0.2">
      <c r="A104" s="25" t="s">
        <v>52</v>
      </c>
      <c r="B104" s="24" t="s">
        <v>46</v>
      </c>
      <c r="C104" s="24" t="s">
        <v>204</v>
      </c>
      <c r="D104" s="32" t="s">
        <v>10</v>
      </c>
      <c r="E104" s="20" t="s">
        <v>93</v>
      </c>
      <c r="F104" s="20" t="s">
        <v>200</v>
      </c>
      <c r="G104" s="31">
        <v>12</v>
      </c>
      <c r="H104" s="133">
        <v>2.65</v>
      </c>
      <c r="I104" s="83">
        <f t="shared" si="58"/>
        <v>31.799999999999997</v>
      </c>
      <c r="J104" s="75"/>
      <c r="K104" s="50"/>
      <c r="L104" s="36">
        <f>I104</f>
        <v>31.799999999999997</v>
      </c>
      <c r="M104" s="50"/>
      <c r="N104" s="50"/>
      <c r="O104" s="50"/>
      <c r="P104" s="50"/>
      <c r="Q104" s="50"/>
      <c r="R104" s="50"/>
      <c r="S104" s="50"/>
      <c r="T104" s="50"/>
      <c r="U104" s="50"/>
      <c r="V104" s="110"/>
      <c r="W104" s="83">
        <f t="shared" si="59"/>
        <v>31.799999999999997</v>
      </c>
      <c r="X104" s="113"/>
      <c r="Y104" s="50"/>
      <c r="Z104" s="50"/>
      <c r="AA104" s="50"/>
      <c r="AB104" s="50"/>
      <c r="AC104" s="50"/>
      <c r="AD104" s="50"/>
      <c r="AE104" s="110"/>
      <c r="AF104" s="83">
        <f t="shared" si="60"/>
        <v>0</v>
      </c>
      <c r="AG104" s="95"/>
      <c r="AH104" s="83">
        <f t="shared" si="61"/>
        <v>31.799999999999997</v>
      </c>
    </row>
    <row r="105" spans="1:44" ht="28" customHeight="1" x14ac:dyDescent="0.2">
      <c r="A105" s="25" t="s">
        <v>52</v>
      </c>
      <c r="B105" s="24" t="s">
        <v>46</v>
      </c>
      <c r="C105" s="24" t="s">
        <v>175</v>
      </c>
      <c r="D105" s="32" t="s">
        <v>10</v>
      </c>
      <c r="E105" s="69" t="s">
        <v>93</v>
      </c>
      <c r="F105" s="69" t="s">
        <v>200</v>
      </c>
      <c r="G105" s="31">
        <v>1</v>
      </c>
      <c r="H105" s="133">
        <v>6.5</v>
      </c>
      <c r="I105" s="83">
        <f t="shared" si="58"/>
        <v>6.5</v>
      </c>
      <c r="J105" s="75"/>
      <c r="K105" s="50"/>
      <c r="L105" s="36">
        <f>I105</f>
        <v>6.5</v>
      </c>
      <c r="M105" s="50"/>
      <c r="N105" s="50"/>
      <c r="O105" s="50"/>
      <c r="P105" s="50"/>
      <c r="Q105" s="50"/>
      <c r="R105" s="50"/>
      <c r="S105" s="50"/>
      <c r="T105" s="50"/>
      <c r="U105" s="50"/>
      <c r="V105" s="110"/>
      <c r="W105" s="83">
        <f>SUM(J105:V105)</f>
        <v>6.5</v>
      </c>
      <c r="X105" s="113"/>
      <c r="Y105" s="50"/>
      <c r="Z105" s="50"/>
      <c r="AA105" s="50"/>
      <c r="AB105" s="50"/>
      <c r="AC105" s="50"/>
      <c r="AD105" s="50"/>
      <c r="AE105" s="110"/>
      <c r="AF105" s="83">
        <f>SUM(Y105:AE105)</f>
        <v>0</v>
      </c>
      <c r="AG105" s="95"/>
      <c r="AH105" s="83">
        <f>AF105+W105</f>
        <v>6.5</v>
      </c>
    </row>
    <row r="106" spans="1:44" ht="28" customHeight="1" x14ac:dyDescent="0.2">
      <c r="A106" s="25" t="s">
        <v>52</v>
      </c>
      <c r="B106" s="24" t="s">
        <v>40</v>
      </c>
      <c r="C106" s="24" t="s">
        <v>28</v>
      </c>
      <c r="D106" s="32" t="s">
        <v>11</v>
      </c>
      <c r="E106" s="20" t="s">
        <v>98</v>
      </c>
      <c r="F106" s="20" t="s">
        <v>126</v>
      </c>
      <c r="G106" s="31">
        <v>1</v>
      </c>
      <c r="H106" s="133">
        <v>11.7</v>
      </c>
      <c r="I106" s="83">
        <f t="shared" si="58"/>
        <v>11.7</v>
      </c>
      <c r="J106" s="75"/>
      <c r="K106" s="50"/>
      <c r="L106" s="50"/>
      <c r="M106" s="36">
        <f>I106</f>
        <v>11.7</v>
      </c>
      <c r="N106" s="50"/>
      <c r="O106" s="50"/>
      <c r="P106" s="50"/>
      <c r="Q106" s="50"/>
      <c r="R106" s="50"/>
      <c r="S106" s="50"/>
      <c r="T106" s="50"/>
      <c r="U106" s="50"/>
      <c r="V106" s="110"/>
      <c r="W106" s="83">
        <f t="shared" ref="W106:W133" si="62">SUM(J106:V106)</f>
        <v>11.7</v>
      </c>
      <c r="X106" s="113"/>
      <c r="Y106" s="50"/>
      <c r="Z106" s="50"/>
      <c r="AA106" s="50"/>
      <c r="AB106" s="50"/>
      <c r="AC106" s="50"/>
      <c r="AD106" s="50"/>
      <c r="AE106" s="110"/>
      <c r="AF106" s="83">
        <f t="shared" ref="AF106:AF133" si="63">SUM(Y106:AE106)</f>
        <v>0</v>
      </c>
      <c r="AG106" s="95"/>
      <c r="AH106" s="83">
        <f t="shared" ref="AH106:AH133" si="64">AF106+W106</f>
        <v>11.7</v>
      </c>
    </row>
    <row r="107" spans="1:44" ht="28" customHeight="1" x14ac:dyDescent="0.2">
      <c r="A107" s="25" t="s">
        <v>52</v>
      </c>
      <c r="B107" s="24" t="s">
        <v>46</v>
      </c>
      <c r="C107" s="24" t="s">
        <v>152</v>
      </c>
      <c r="D107" s="32" t="s">
        <v>10</v>
      </c>
      <c r="E107" s="20" t="s">
        <v>98</v>
      </c>
      <c r="F107" s="20" t="s">
        <v>201</v>
      </c>
      <c r="G107" s="31">
        <v>0.05</v>
      </c>
      <c r="H107" s="133">
        <v>62</v>
      </c>
      <c r="I107" s="83">
        <f t="shared" si="58"/>
        <v>3.1</v>
      </c>
      <c r="J107" s="75"/>
      <c r="K107" s="50"/>
      <c r="L107" s="36">
        <f>I107</f>
        <v>3.1</v>
      </c>
      <c r="M107" s="50"/>
      <c r="N107" s="50"/>
      <c r="O107" s="50"/>
      <c r="P107" s="50"/>
      <c r="Q107" s="50"/>
      <c r="R107" s="50"/>
      <c r="S107" s="50"/>
      <c r="T107" s="50"/>
      <c r="U107" s="50"/>
      <c r="V107" s="110"/>
      <c r="W107" s="83">
        <f t="shared" si="62"/>
        <v>3.1</v>
      </c>
      <c r="X107" s="113"/>
      <c r="Y107" s="50"/>
      <c r="Z107" s="50"/>
      <c r="AA107" s="50"/>
      <c r="AB107" s="50"/>
      <c r="AC107" s="50"/>
      <c r="AD107" s="50"/>
      <c r="AE107" s="110"/>
      <c r="AF107" s="83">
        <f t="shared" si="63"/>
        <v>0</v>
      </c>
      <c r="AG107" s="95"/>
      <c r="AH107" s="83">
        <f t="shared" si="64"/>
        <v>3.1</v>
      </c>
    </row>
    <row r="108" spans="1:44" ht="28" customHeight="1" x14ac:dyDescent="0.2">
      <c r="A108" s="25" t="s">
        <v>52</v>
      </c>
      <c r="B108" s="24" t="s">
        <v>84</v>
      </c>
      <c r="C108" s="24" t="s">
        <v>28</v>
      </c>
      <c r="D108" s="32" t="s">
        <v>11</v>
      </c>
      <c r="E108" s="20" t="s">
        <v>98</v>
      </c>
      <c r="F108" s="20" t="s">
        <v>126</v>
      </c>
      <c r="G108" s="31">
        <v>1</v>
      </c>
      <c r="H108" s="133">
        <v>11.7</v>
      </c>
      <c r="I108" s="83">
        <f t="shared" si="58"/>
        <v>11.7</v>
      </c>
      <c r="J108" s="75"/>
      <c r="K108" s="50"/>
      <c r="L108" s="50"/>
      <c r="M108" s="36">
        <f>I108</f>
        <v>11.7</v>
      </c>
      <c r="N108" s="50"/>
      <c r="O108" s="50"/>
      <c r="P108" s="50"/>
      <c r="Q108" s="50"/>
      <c r="R108" s="50"/>
      <c r="S108" s="50"/>
      <c r="T108" s="50"/>
      <c r="U108" s="50"/>
      <c r="V108" s="110"/>
      <c r="W108" s="83">
        <f t="shared" si="62"/>
        <v>11.7</v>
      </c>
      <c r="X108" s="113"/>
      <c r="Y108" s="50"/>
      <c r="Z108" s="50"/>
      <c r="AA108" s="50"/>
      <c r="AB108" s="50"/>
      <c r="AC108" s="50"/>
      <c r="AD108" s="50"/>
      <c r="AE108" s="110"/>
      <c r="AF108" s="83">
        <f t="shared" si="63"/>
        <v>0</v>
      </c>
      <c r="AG108" s="95"/>
      <c r="AH108" s="83">
        <f t="shared" si="64"/>
        <v>11.7</v>
      </c>
    </row>
    <row r="109" spans="1:44" ht="28" customHeight="1" x14ac:dyDescent="0.2">
      <c r="A109" s="25" t="s">
        <v>52</v>
      </c>
      <c r="B109" s="24" t="s">
        <v>50</v>
      </c>
      <c r="C109" s="24" t="s">
        <v>134</v>
      </c>
      <c r="D109" s="32" t="s">
        <v>49</v>
      </c>
      <c r="E109" s="20" t="s">
        <v>98</v>
      </c>
      <c r="F109" s="20" t="s">
        <v>202</v>
      </c>
      <c r="G109" s="31">
        <v>200</v>
      </c>
      <c r="H109" s="133">
        <v>0.35</v>
      </c>
      <c r="I109" s="83">
        <f t="shared" si="58"/>
        <v>70</v>
      </c>
      <c r="J109" s="75"/>
      <c r="K109" s="36">
        <f>I109</f>
        <v>70</v>
      </c>
      <c r="L109" s="50"/>
      <c r="M109" s="50"/>
      <c r="N109" s="50"/>
      <c r="O109" s="50"/>
      <c r="P109" s="50"/>
      <c r="Q109" s="50"/>
      <c r="R109" s="50"/>
      <c r="S109" s="50"/>
      <c r="T109" s="50"/>
      <c r="U109" s="50"/>
      <c r="V109" s="110"/>
      <c r="W109" s="83">
        <f t="shared" si="62"/>
        <v>70</v>
      </c>
      <c r="X109" s="113"/>
      <c r="Y109" s="50"/>
      <c r="Z109" s="50"/>
      <c r="AA109" s="50"/>
      <c r="AB109" s="50"/>
      <c r="AC109" s="50"/>
      <c r="AD109" s="50"/>
      <c r="AE109" s="110"/>
      <c r="AF109" s="83">
        <f t="shared" si="63"/>
        <v>0</v>
      </c>
      <c r="AG109" s="95"/>
      <c r="AH109" s="83">
        <f t="shared" si="64"/>
        <v>70</v>
      </c>
    </row>
    <row r="110" spans="1:44" ht="28" customHeight="1" x14ac:dyDescent="0.2">
      <c r="A110" s="25" t="s">
        <v>52</v>
      </c>
      <c r="B110" s="24" t="s">
        <v>29</v>
      </c>
      <c r="C110" s="24" t="s">
        <v>173</v>
      </c>
      <c r="D110" s="46" t="s">
        <v>11</v>
      </c>
      <c r="E110" s="20" t="s">
        <v>187</v>
      </c>
      <c r="F110" s="19" t="s">
        <v>126</v>
      </c>
      <c r="G110" s="31">
        <v>1</v>
      </c>
      <c r="H110" s="133">
        <v>23.5</v>
      </c>
      <c r="I110" s="83">
        <f t="shared" si="58"/>
        <v>23.5</v>
      </c>
      <c r="J110" s="66"/>
      <c r="K110" s="36"/>
      <c r="L110" s="36"/>
      <c r="M110" s="36">
        <f>I110</f>
        <v>23.5</v>
      </c>
      <c r="N110" s="36"/>
      <c r="O110" s="36"/>
      <c r="P110" s="36"/>
      <c r="Q110" s="36"/>
      <c r="R110" s="36"/>
      <c r="S110" s="36"/>
      <c r="T110" s="36"/>
      <c r="U110" s="36"/>
      <c r="V110" s="88"/>
      <c r="W110" s="83">
        <f t="shared" si="62"/>
        <v>23.5</v>
      </c>
      <c r="X110" s="91"/>
      <c r="Y110" s="36"/>
      <c r="Z110" s="36"/>
      <c r="AA110" s="36"/>
      <c r="AB110" s="36"/>
      <c r="AC110" s="36"/>
      <c r="AD110" s="36"/>
      <c r="AE110" s="88"/>
      <c r="AF110" s="83">
        <f t="shared" si="63"/>
        <v>0</v>
      </c>
      <c r="AG110" s="95"/>
      <c r="AH110" s="83">
        <f t="shared" si="64"/>
        <v>23.5</v>
      </c>
    </row>
    <row r="111" spans="1:44" ht="28" customHeight="1" x14ac:dyDescent="0.2">
      <c r="A111" s="25" t="s">
        <v>52</v>
      </c>
      <c r="B111" s="24" t="s">
        <v>43</v>
      </c>
      <c r="C111" s="24" t="s">
        <v>163</v>
      </c>
      <c r="D111" s="33" t="s">
        <v>10</v>
      </c>
      <c r="E111" s="20" t="s">
        <v>187</v>
      </c>
      <c r="F111" s="19" t="s">
        <v>126</v>
      </c>
      <c r="G111" s="31">
        <v>5</v>
      </c>
      <c r="H111" s="133">
        <v>1.5</v>
      </c>
      <c r="I111" s="83">
        <f t="shared" si="58"/>
        <v>7.5</v>
      </c>
      <c r="J111" s="66"/>
      <c r="K111" s="36"/>
      <c r="L111" s="36">
        <f>I111</f>
        <v>7.5</v>
      </c>
      <c r="M111" s="36"/>
      <c r="N111" s="36"/>
      <c r="O111" s="36"/>
      <c r="P111" s="36"/>
      <c r="Q111" s="36"/>
      <c r="R111" s="36"/>
      <c r="S111" s="36"/>
      <c r="T111" s="36"/>
      <c r="U111" s="36"/>
      <c r="V111" s="88"/>
      <c r="W111" s="83">
        <f t="shared" si="62"/>
        <v>7.5</v>
      </c>
      <c r="X111" s="91"/>
      <c r="Y111" s="36"/>
      <c r="Z111" s="36"/>
      <c r="AA111" s="36"/>
      <c r="AB111" s="36"/>
      <c r="AC111" s="36"/>
      <c r="AD111" s="36"/>
      <c r="AE111" s="88"/>
      <c r="AF111" s="83">
        <f t="shared" si="63"/>
        <v>0</v>
      </c>
      <c r="AG111" s="95"/>
      <c r="AH111" s="83">
        <f t="shared" si="64"/>
        <v>7.5</v>
      </c>
    </row>
    <row r="112" spans="1:44" ht="28" customHeight="1" x14ac:dyDescent="0.2">
      <c r="A112" s="25" t="s">
        <v>52</v>
      </c>
      <c r="B112" s="24" t="s">
        <v>31</v>
      </c>
      <c r="C112" s="24" t="s">
        <v>28</v>
      </c>
      <c r="D112" s="32" t="s">
        <v>11</v>
      </c>
      <c r="E112" s="20" t="s">
        <v>153</v>
      </c>
      <c r="F112" s="19" t="s">
        <v>126</v>
      </c>
      <c r="G112" s="31">
        <v>1</v>
      </c>
      <c r="H112" s="133">
        <v>11.7</v>
      </c>
      <c r="I112" s="83">
        <f t="shared" si="58"/>
        <v>11.7</v>
      </c>
      <c r="J112" s="66"/>
      <c r="K112" s="36"/>
      <c r="L112" s="36"/>
      <c r="M112" s="36">
        <f>I112</f>
        <v>11.7</v>
      </c>
      <c r="N112" s="36"/>
      <c r="O112" s="36"/>
      <c r="P112" s="36"/>
      <c r="Q112" s="36"/>
      <c r="R112" s="36"/>
      <c r="S112" s="36"/>
      <c r="T112" s="36"/>
      <c r="U112" s="36"/>
      <c r="V112" s="88"/>
      <c r="W112" s="83">
        <f t="shared" si="62"/>
        <v>11.7</v>
      </c>
      <c r="X112" s="91"/>
      <c r="Y112" s="36"/>
      <c r="Z112" s="36"/>
      <c r="AA112" s="36"/>
      <c r="AB112" s="36"/>
      <c r="AC112" s="36"/>
      <c r="AD112" s="36"/>
      <c r="AE112" s="88"/>
      <c r="AF112" s="83">
        <f t="shared" si="63"/>
        <v>0</v>
      </c>
      <c r="AG112" s="95"/>
      <c r="AH112" s="83">
        <f t="shared" si="64"/>
        <v>11.7</v>
      </c>
    </row>
    <row r="113" spans="1:44" s="13" customFormat="1" ht="28" customHeight="1" x14ac:dyDescent="0.2">
      <c r="A113" s="25" t="s">
        <v>52</v>
      </c>
      <c r="B113" s="24" t="s">
        <v>57</v>
      </c>
      <c r="C113" s="24" t="s">
        <v>186</v>
      </c>
      <c r="D113" s="47" t="s">
        <v>10</v>
      </c>
      <c r="E113" s="69" t="s">
        <v>153</v>
      </c>
      <c r="F113" s="19" t="s">
        <v>201</v>
      </c>
      <c r="G113" s="31">
        <v>0.125</v>
      </c>
      <c r="H113" s="133">
        <v>134</v>
      </c>
      <c r="I113" s="86">
        <f t="shared" si="58"/>
        <v>16.75</v>
      </c>
      <c r="J113" s="76"/>
      <c r="K113" s="45"/>
      <c r="L113" s="45">
        <f>I113</f>
        <v>16.75</v>
      </c>
      <c r="M113" s="45"/>
      <c r="N113" s="45"/>
      <c r="O113" s="45"/>
      <c r="P113" s="45"/>
      <c r="Q113" s="45"/>
      <c r="R113" s="45"/>
      <c r="S113" s="45"/>
      <c r="T113" s="45"/>
      <c r="U113" s="45"/>
      <c r="V113" s="80"/>
      <c r="W113" s="86">
        <f t="shared" si="62"/>
        <v>16.75</v>
      </c>
      <c r="X113" s="92"/>
      <c r="Y113" s="45"/>
      <c r="Z113" s="45"/>
      <c r="AA113" s="45"/>
      <c r="AB113" s="45"/>
      <c r="AC113" s="45"/>
      <c r="AD113" s="45"/>
      <c r="AE113" s="80"/>
      <c r="AF113" s="86">
        <f t="shared" si="63"/>
        <v>0</v>
      </c>
      <c r="AG113" s="96"/>
      <c r="AH113" s="86">
        <f t="shared" si="64"/>
        <v>16.75</v>
      </c>
    </row>
    <row r="114" spans="1:44" ht="28" customHeight="1" x14ac:dyDescent="0.2">
      <c r="A114" s="25" t="s">
        <v>52</v>
      </c>
      <c r="B114" s="24" t="s">
        <v>57</v>
      </c>
      <c r="C114" s="24" t="s">
        <v>131</v>
      </c>
      <c r="D114" s="33" t="s">
        <v>10</v>
      </c>
      <c r="E114" s="20" t="s">
        <v>153</v>
      </c>
      <c r="F114" s="20" t="s">
        <v>201</v>
      </c>
      <c r="G114" s="31">
        <v>0.125</v>
      </c>
      <c r="H114" s="133">
        <v>31.3</v>
      </c>
      <c r="I114" s="83">
        <f t="shared" si="58"/>
        <v>3.9125000000000001</v>
      </c>
      <c r="J114" s="66"/>
      <c r="K114" s="36"/>
      <c r="L114" s="36">
        <f>I114</f>
        <v>3.9125000000000001</v>
      </c>
      <c r="M114" s="36"/>
      <c r="N114" s="36"/>
      <c r="O114" s="36"/>
      <c r="P114" s="36"/>
      <c r="Q114" s="36"/>
      <c r="R114" s="36"/>
      <c r="S114" s="36"/>
      <c r="T114" s="36"/>
      <c r="U114" s="36"/>
      <c r="V114" s="88"/>
      <c r="W114" s="83">
        <f t="shared" si="62"/>
        <v>3.9125000000000001</v>
      </c>
      <c r="X114" s="91"/>
      <c r="Y114" s="36"/>
      <c r="Z114" s="36"/>
      <c r="AA114" s="36"/>
      <c r="AB114" s="36"/>
      <c r="AC114" s="36"/>
      <c r="AD114" s="36"/>
      <c r="AE114" s="88"/>
      <c r="AF114" s="83">
        <f t="shared" si="63"/>
        <v>0</v>
      </c>
      <c r="AG114" s="95"/>
      <c r="AH114" s="83">
        <f t="shared" si="64"/>
        <v>3.9125000000000001</v>
      </c>
    </row>
    <row r="115" spans="1:44" ht="28" customHeight="1" x14ac:dyDescent="0.2">
      <c r="A115" s="25" t="s">
        <v>52</v>
      </c>
      <c r="B115" s="24" t="s">
        <v>117</v>
      </c>
      <c r="C115" s="24" t="s">
        <v>128</v>
      </c>
      <c r="D115" s="33" t="s">
        <v>10</v>
      </c>
      <c r="E115" s="20" t="s">
        <v>153</v>
      </c>
      <c r="F115" s="20" t="s">
        <v>201</v>
      </c>
      <c r="G115" s="31">
        <v>0.05</v>
      </c>
      <c r="H115" s="133">
        <v>35</v>
      </c>
      <c r="I115" s="83">
        <f t="shared" si="58"/>
        <v>1.75</v>
      </c>
      <c r="J115" s="66"/>
      <c r="K115" s="36"/>
      <c r="L115" s="36">
        <f>I115</f>
        <v>1.75</v>
      </c>
      <c r="M115" s="36"/>
      <c r="N115" s="36"/>
      <c r="O115" s="36"/>
      <c r="P115" s="36"/>
      <c r="Q115" s="36"/>
      <c r="R115" s="36"/>
      <c r="S115" s="36"/>
      <c r="T115" s="36"/>
      <c r="U115" s="36"/>
      <c r="V115" s="88"/>
      <c r="W115" s="83">
        <f t="shared" si="62"/>
        <v>1.75</v>
      </c>
      <c r="X115" s="91"/>
      <c r="Y115" s="36"/>
      <c r="Z115" s="36"/>
      <c r="AA115" s="36"/>
      <c r="AB115" s="36"/>
      <c r="AC115" s="36"/>
      <c r="AD115" s="36"/>
      <c r="AE115" s="88"/>
      <c r="AF115" s="83">
        <f t="shared" si="63"/>
        <v>0</v>
      </c>
      <c r="AG115" s="95"/>
      <c r="AH115" s="83">
        <f t="shared" si="64"/>
        <v>1.75</v>
      </c>
    </row>
    <row r="116" spans="1:44" ht="28" customHeight="1" x14ac:dyDescent="0.2">
      <c r="A116" s="25" t="s">
        <v>52</v>
      </c>
      <c r="B116" s="24" t="s">
        <v>245</v>
      </c>
      <c r="C116" s="24" t="s">
        <v>128</v>
      </c>
      <c r="D116" s="33" t="s">
        <v>10</v>
      </c>
      <c r="E116" s="20" t="s">
        <v>153</v>
      </c>
      <c r="F116" s="20" t="s">
        <v>201</v>
      </c>
      <c r="G116" s="31">
        <v>0.05</v>
      </c>
      <c r="H116" s="133">
        <v>77</v>
      </c>
      <c r="I116" s="83">
        <f t="shared" si="58"/>
        <v>3.85</v>
      </c>
      <c r="J116" s="66"/>
      <c r="K116" s="36"/>
      <c r="L116" s="36">
        <f>I116</f>
        <v>3.85</v>
      </c>
      <c r="M116" s="36"/>
      <c r="N116" s="36"/>
      <c r="O116" s="36"/>
      <c r="P116" s="36"/>
      <c r="Q116" s="36"/>
      <c r="R116" s="36"/>
      <c r="S116" s="36"/>
      <c r="T116" s="36"/>
      <c r="U116" s="36"/>
      <c r="V116" s="88"/>
      <c r="W116" s="83">
        <f t="shared" si="62"/>
        <v>3.85</v>
      </c>
      <c r="X116" s="91"/>
      <c r="Y116" s="36"/>
      <c r="Z116" s="36"/>
      <c r="AA116" s="36"/>
      <c r="AB116" s="36"/>
      <c r="AC116" s="36"/>
      <c r="AD116" s="36"/>
      <c r="AE116" s="88"/>
      <c r="AF116" s="83">
        <f t="shared" si="63"/>
        <v>0</v>
      </c>
      <c r="AG116" s="95"/>
      <c r="AH116" s="83">
        <f t="shared" si="64"/>
        <v>3.85</v>
      </c>
    </row>
    <row r="117" spans="1:44" ht="28" customHeight="1" x14ac:dyDescent="0.2">
      <c r="A117" s="25" t="s">
        <v>52</v>
      </c>
      <c r="B117" s="24" t="s">
        <v>184</v>
      </c>
      <c r="C117" s="24" t="s">
        <v>28</v>
      </c>
      <c r="D117" s="46" t="s">
        <v>11</v>
      </c>
      <c r="E117" s="20" t="s">
        <v>94</v>
      </c>
      <c r="F117" s="19" t="s">
        <v>126</v>
      </c>
      <c r="G117" s="31">
        <v>2</v>
      </c>
      <c r="H117" s="133">
        <v>11.7</v>
      </c>
      <c r="I117" s="83">
        <f t="shared" si="58"/>
        <v>23.4</v>
      </c>
      <c r="J117" s="66"/>
      <c r="K117" s="36"/>
      <c r="L117" s="36"/>
      <c r="M117" s="36">
        <f>I117</f>
        <v>23.4</v>
      </c>
      <c r="N117" s="36"/>
      <c r="O117" s="36"/>
      <c r="P117" s="36"/>
      <c r="Q117" s="36"/>
      <c r="R117" s="36"/>
      <c r="S117" s="36"/>
      <c r="T117" s="36"/>
      <c r="U117" s="36"/>
      <c r="V117" s="88"/>
      <c r="W117" s="83">
        <f t="shared" si="62"/>
        <v>23.4</v>
      </c>
      <c r="X117" s="91"/>
      <c r="Y117" s="36"/>
      <c r="Z117" s="36"/>
      <c r="AA117" s="36"/>
      <c r="AB117" s="36"/>
      <c r="AC117" s="36"/>
      <c r="AD117" s="36"/>
      <c r="AE117" s="88"/>
      <c r="AF117" s="83">
        <f t="shared" si="63"/>
        <v>0</v>
      </c>
      <c r="AG117" s="95"/>
      <c r="AH117" s="83">
        <f t="shared" si="64"/>
        <v>23.4</v>
      </c>
    </row>
    <row r="118" spans="1:44" ht="28" customHeight="1" x14ac:dyDescent="0.2">
      <c r="A118" s="25" t="s">
        <v>52</v>
      </c>
      <c r="B118" s="24" t="s">
        <v>50</v>
      </c>
      <c r="C118" s="24" t="s">
        <v>161</v>
      </c>
      <c r="D118" s="32" t="s">
        <v>49</v>
      </c>
      <c r="E118" s="20" t="s">
        <v>94</v>
      </c>
      <c r="F118" s="19" t="s">
        <v>202</v>
      </c>
      <c r="G118" s="31">
        <v>240</v>
      </c>
      <c r="H118" s="133">
        <v>0.28999999999999998</v>
      </c>
      <c r="I118" s="83">
        <f t="shared" si="58"/>
        <v>69.599999999999994</v>
      </c>
      <c r="J118" s="66"/>
      <c r="K118" s="36">
        <f>I118</f>
        <v>69.599999999999994</v>
      </c>
      <c r="L118" s="36"/>
      <c r="M118" s="36"/>
      <c r="N118" s="36"/>
      <c r="O118" s="36"/>
      <c r="P118" s="36"/>
      <c r="Q118" s="36"/>
      <c r="R118" s="36"/>
      <c r="S118" s="36"/>
      <c r="T118" s="36"/>
      <c r="U118" s="36"/>
      <c r="V118" s="88"/>
      <c r="W118" s="83">
        <f t="shared" si="62"/>
        <v>69.599999999999994</v>
      </c>
      <c r="X118" s="91"/>
      <c r="Y118" s="36"/>
      <c r="Z118" s="36"/>
      <c r="AA118" s="36"/>
      <c r="AB118" s="36"/>
      <c r="AC118" s="36"/>
      <c r="AD118" s="36"/>
      <c r="AE118" s="88"/>
      <c r="AF118" s="83">
        <f t="shared" si="63"/>
        <v>0</v>
      </c>
      <c r="AG118" s="95"/>
      <c r="AH118" s="83">
        <f t="shared" si="64"/>
        <v>69.599999999999994</v>
      </c>
    </row>
    <row r="119" spans="1:44" ht="28" customHeight="1" x14ac:dyDescent="0.2">
      <c r="A119" s="25" t="s">
        <v>52</v>
      </c>
      <c r="B119" s="24" t="s">
        <v>50</v>
      </c>
      <c r="C119" s="24" t="s">
        <v>154</v>
      </c>
      <c r="D119" s="32" t="s">
        <v>49</v>
      </c>
      <c r="E119" s="20" t="s">
        <v>94</v>
      </c>
      <c r="F119" s="19" t="s">
        <v>202</v>
      </c>
      <c r="G119" s="31">
        <v>60</v>
      </c>
      <c r="H119" s="133">
        <v>0.31</v>
      </c>
      <c r="I119" s="83">
        <f t="shared" si="58"/>
        <v>18.600000000000001</v>
      </c>
      <c r="J119" s="66"/>
      <c r="K119" s="36">
        <f>I119</f>
        <v>18.600000000000001</v>
      </c>
      <c r="L119" s="36"/>
      <c r="M119" s="36"/>
      <c r="N119" s="36"/>
      <c r="O119" s="36"/>
      <c r="P119" s="36"/>
      <c r="Q119" s="36"/>
      <c r="R119" s="36"/>
      <c r="S119" s="36"/>
      <c r="T119" s="36"/>
      <c r="U119" s="36"/>
      <c r="V119" s="88"/>
      <c r="W119" s="83">
        <f t="shared" si="62"/>
        <v>18.600000000000001</v>
      </c>
      <c r="X119" s="91"/>
      <c r="Y119" s="36"/>
      <c r="Z119" s="36"/>
      <c r="AA119" s="36"/>
      <c r="AB119" s="36"/>
      <c r="AC119" s="36"/>
      <c r="AD119" s="36"/>
      <c r="AE119" s="88"/>
      <c r="AF119" s="83">
        <f t="shared" si="63"/>
        <v>0</v>
      </c>
      <c r="AG119" s="95"/>
      <c r="AH119" s="83">
        <f t="shared" si="64"/>
        <v>18.600000000000001</v>
      </c>
    </row>
    <row r="120" spans="1:44" ht="28" customHeight="1" x14ac:dyDescent="0.2">
      <c r="A120" s="25" t="s">
        <v>52</v>
      </c>
      <c r="B120" s="24" t="s">
        <v>185</v>
      </c>
      <c r="C120" s="24" t="s">
        <v>28</v>
      </c>
      <c r="D120" s="46" t="s">
        <v>11</v>
      </c>
      <c r="E120" s="20" t="s">
        <v>94</v>
      </c>
      <c r="F120" s="19" t="s">
        <v>126</v>
      </c>
      <c r="G120" s="31">
        <v>2</v>
      </c>
      <c r="H120" s="133">
        <v>11.7</v>
      </c>
      <c r="I120" s="83">
        <f t="shared" si="58"/>
        <v>23.4</v>
      </c>
      <c r="J120" s="66"/>
      <c r="K120" s="36"/>
      <c r="L120" s="36"/>
      <c r="M120" s="36">
        <f>I120</f>
        <v>23.4</v>
      </c>
      <c r="N120" s="36"/>
      <c r="O120" s="36"/>
      <c r="P120" s="36"/>
      <c r="Q120" s="36"/>
      <c r="R120" s="36"/>
      <c r="S120" s="36"/>
      <c r="T120" s="36"/>
      <c r="U120" s="36"/>
      <c r="V120" s="88"/>
      <c r="W120" s="83">
        <f t="shared" si="62"/>
        <v>23.4</v>
      </c>
      <c r="X120" s="91"/>
      <c r="Y120" s="36"/>
      <c r="Z120" s="36"/>
      <c r="AA120" s="36"/>
      <c r="AB120" s="36"/>
      <c r="AC120" s="36"/>
      <c r="AD120" s="36"/>
      <c r="AE120" s="88"/>
      <c r="AF120" s="83">
        <f t="shared" si="63"/>
        <v>0</v>
      </c>
      <c r="AG120" s="95"/>
      <c r="AH120" s="83">
        <f t="shared" si="64"/>
        <v>23.4</v>
      </c>
    </row>
    <row r="121" spans="1:44" ht="28" customHeight="1" x14ac:dyDescent="0.2">
      <c r="A121" s="25" t="s">
        <v>52</v>
      </c>
      <c r="B121" s="24" t="s">
        <v>50</v>
      </c>
      <c r="C121" s="24" t="s">
        <v>161</v>
      </c>
      <c r="D121" s="32" t="s">
        <v>49</v>
      </c>
      <c r="E121" s="20" t="s">
        <v>94</v>
      </c>
      <c r="F121" s="19" t="s">
        <v>202</v>
      </c>
      <c r="G121" s="31">
        <v>115</v>
      </c>
      <c r="H121" s="133">
        <v>0.28999999999999998</v>
      </c>
      <c r="I121" s="83">
        <f t="shared" si="58"/>
        <v>33.349999999999994</v>
      </c>
      <c r="J121" s="66"/>
      <c r="K121" s="36">
        <f>I121</f>
        <v>33.349999999999994</v>
      </c>
      <c r="L121" s="36"/>
      <c r="M121" s="36"/>
      <c r="N121" s="36"/>
      <c r="O121" s="36"/>
      <c r="P121" s="36"/>
      <c r="Q121" s="36"/>
      <c r="R121" s="36"/>
      <c r="S121" s="36"/>
      <c r="T121" s="36"/>
      <c r="U121" s="36"/>
      <c r="V121" s="88"/>
      <c r="W121" s="83">
        <f t="shared" si="62"/>
        <v>33.349999999999994</v>
      </c>
      <c r="X121" s="91"/>
      <c r="Y121" s="36"/>
      <c r="Z121" s="36"/>
      <c r="AA121" s="36"/>
      <c r="AB121" s="36"/>
      <c r="AC121" s="36"/>
      <c r="AD121" s="36"/>
      <c r="AE121" s="88"/>
      <c r="AF121" s="83">
        <f t="shared" si="63"/>
        <v>0</v>
      </c>
      <c r="AG121" s="95"/>
      <c r="AH121" s="83">
        <f t="shared" si="64"/>
        <v>33.349999999999994</v>
      </c>
    </row>
    <row r="122" spans="1:44" ht="28" customHeight="1" x14ac:dyDescent="0.2">
      <c r="A122" s="25" t="s">
        <v>52</v>
      </c>
      <c r="B122" s="24" t="s">
        <v>30</v>
      </c>
      <c r="C122" s="24" t="s">
        <v>173</v>
      </c>
      <c r="D122" s="33" t="s">
        <v>11</v>
      </c>
      <c r="E122" s="20" t="s">
        <v>209</v>
      </c>
      <c r="F122" s="19" t="s">
        <v>126</v>
      </c>
      <c r="G122" s="31">
        <v>1</v>
      </c>
      <c r="H122" s="133">
        <v>23.5</v>
      </c>
      <c r="I122" s="83">
        <f t="shared" si="58"/>
        <v>23.5</v>
      </c>
      <c r="J122" s="66"/>
      <c r="K122" s="36"/>
      <c r="L122" s="36"/>
      <c r="M122" s="36">
        <f>I122</f>
        <v>23.5</v>
      </c>
      <c r="N122" s="36"/>
      <c r="O122" s="36"/>
      <c r="P122" s="36"/>
      <c r="Q122" s="36"/>
      <c r="R122" s="36"/>
      <c r="S122" s="36"/>
      <c r="T122" s="36"/>
      <c r="U122" s="36"/>
      <c r="V122" s="88"/>
      <c r="W122" s="83">
        <f t="shared" si="62"/>
        <v>23.5</v>
      </c>
      <c r="X122" s="91"/>
      <c r="Y122" s="36"/>
      <c r="Z122" s="36"/>
      <c r="AA122" s="36"/>
      <c r="AB122" s="36"/>
      <c r="AC122" s="36"/>
      <c r="AD122" s="36"/>
      <c r="AE122" s="88"/>
      <c r="AF122" s="83">
        <f t="shared" si="63"/>
        <v>0</v>
      </c>
      <c r="AG122" s="95"/>
      <c r="AH122" s="83">
        <f t="shared" si="64"/>
        <v>23.5</v>
      </c>
    </row>
    <row r="123" spans="1:44" ht="28" customHeight="1" x14ac:dyDescent="0.2">
      <c r="A123" s="25" t="s">
        <v>52</v>
      </c>
      <c r="B123" s="24" t="s">
        <v>30</v>
      </c>
      <c r="C123" s="24" t="s">
        <v>218</v>
      </c>
      <c r="D123" s="33" t="s">
        <v>10</v>
      </c>
      <c r="E123" s="20" t="s">
        <v>209</v>
      </c>
      <c r="F123" s="19" t="s">
        <v>126</v>
      </c>
      <c r="G123" s="31">
        <v>5</v>
      </c>
      <c r="H123" s="133">
        <v>1.5</v>
      </c>
      <c r="I123" s="83">
        <f t="shared" si="58"/>
        <v>7.5</v>
      </c>
      <c r="J123" s="66"/>
      <c r="K123" s="36"/>
      <c r="L123" s="36">
        <f>I123</f>
        <v>7.5</v>
      </c>
      <c r="M123" s="36"/>
      <c r="N123" s="36"/>
      <c r="O123" s="36"/>
      <c r="P123" s="36"/>
      <c r="Q123" s="36"/>
      <c r="R123" s="36"/>
      <c r="S123" s="36"/>
      <c r="T123" s="36"/>
      <c r="U123" s="36"/>
      <c r="V123" s="88"/>
      <c r="W123" s="83">
        <f t="shared" si="62"/>
        <v>7.5</v>
      </c>
      <c r="X123" s="91"/>
      <c r="Y123" s="36"/>
      <c r="Z123" s="36"/>
      <c r="AA123" s="36"/>
      <c r="AB123" s="36"/>
      <c r="AC123" s="36"/>
      <c r="AD123" s="36"/>
      <c r="AE123" s="88"/>
      <c r="AF123" s="83">
        <f t="shared" si="63"/>
        <v>0</v>
      </c>
      <c r="AG123" s="95"/>
      <c r="AH123" s="83">
        <f t="shared" si="64"/>
        <v>7.5</v>
      </c>
    </row>
    <row r="124" spans="1:44" ht="28" customHeight="1" x14ac:dyDescent="0.25">
      <c r="A124" s="25" t="s">
        <v>52</v>
      </c>
      <c r="B124" s="24" t="s">
        <v>168</v>
      </c>
      <c r="C124" s="213" t="s">
        <v>234</v>
      </c>
      <c r="D124" s="32" t="s">
        <v>11</v>
      </c>
      <c r="E124" s="69" t="s">
        <v>95</v>
      </c>
      <c r="F124" s="19" t="s">
        <v>126</v>
      </c>
      <c r="G124" s="31">
        <v>1</v>
      </c>
      <c r="H124" s="133">
        <v>11.25</v>
      </c>
      <c r="I124" s="83">
        <f t="shared" si="58"/>
        <v>11.25</v>
      </c>
      <c r="J124" s="66"/>
      <c r="K124" s="36"/>
      <c r="L124" s="36"/>
      <c r="M124" s="36">
        <f>I124</f>
        <v>11.25</v>
      </c>
      <c r="N124" s="36"/>
      <c r="O124" s="36"/>
      <c r="P124" s="36"/>
      <c r="Q124" s="36"/>
      <c r="R124" s="36"/>
      <c r="S124" s="36"/>
      <c r="T124" s="36"/>
      <c r="U124" s="36"/>
      <c r="V124" s="88"/>
      <c r="W124" s="83">
        <f t="shared" si="62"/>
        <v>11.25</v>
      </c>
      <c r="X124" s="91"/>
      <c r="Y124" s="36"/>
      <c r="Z124" s="36"/>
      <c r="AA124" s="36"/>
      <c r="AB124" s="36"/>
      <c r="AC124" s="36"/>
      <c r="AD124" s="36"/>
      <c r="AE124" s="88"/>
      <c r="AF124" s="83">
        <f t="shared" si="63"/>
        <v>0</v>
      </c>
      <c r="AG124" s="95"/>
      <c r="AH124" s="83">
        <f t="shared" si="64"/>
        <v>11.25</v>
      </c>
      <c r="AI124" s="11"/>
      <c r="AJ124" s="11"/>
      <c r="AK124" s="65"/>
      <c r="AL124" s="65"/>
      <c r="AM124" s="65"/>
      <c r="AN124" s="65"/>
      <c r="AO124" s="65"/>
      <c r="AP124" s="65"/>
      <c r="AQ124" s="65"/>
      <c r="AR124" s="65"/>
    </row>
    <row r="125" spans="1:44" ht="28" customHeight="1" x14ac:dyDescent="0.2">
      <c r="A125" s="25" t="s">
        <v>52</v>
      </c>
      <c r="B125" s="24" t="s">
        <v>169</v>
      </c>
      <c r="C125" s="24" t="s">
        <v>115</v>
      </c>
      <c r="D125" s="47" t="s">
        <v>10</v>
      </c>
      <c r="E125" s="69" t="s">
        <v>95</v>
      </c>
      <c r="F125" s="19" t="s">
        <v>201</v>
      </c>
      <c r="G125" s="31">
        <v>1.4999999999999999E-2</v>
      </c>
      <c r="H125" s="133">
        <v>17</v>
      </c>
      <c r="I125" s="83">
        <f t="shared" si="58"/>
        <v>0.255</v>
      </c>
      <c r="J125" s="66"/>
      <c r="K125" s="36"/>
      <c r="L125" s="36">
        <f>I125</f>
        <v>0.255</v>
      </c>
      <c r="M125" s="36"/>
      <c r="N125" s="36"/>
      <c r="O125" s="36"/>
      <c r="P125" s="36"/>
      <c r="Q125" s="36"/>
      <c r="R125" s="36"/>
      <c r="S125" s="36"/>
      <c r="T125" s="36"/>
      <c r="U125" s="36"/>
      <c r="V125" s="88"/>
      <c r="W125" s="83">
        <f t="shared" si="62"/>
        <v>0.255</v>
      </c>
      <c r="X125" s="91"/>
      <c r="Y125" s="36"/>
      <c r="Z125" s="36"/>
      <c r="AA125" s="36"/>
      <c r="AB125" s="36"/>
      <c r="AC125" s="36"/>
      <c r="AD125" s="36"/>
      <c r="AE125" s="88"/>
      <c r="AF125" s="83">
        <f t="shared" si="63"/>
        <v>0</v>
      </c>
      <c r="AG125" s="95"/>
      <c r="AH125" s="83">
        <f t="shared" si="64"/>
        <v>0.255</v>
      </c>
      <c r="AI125" s="11"/>
      <c r="AJ125" s="11"/>
      <c r="AK125" s="65"/>
      <c r="AL125" s="65"/>
      <c r="AM125" s="65"/>
      <c r="AN125" s="65"/>
      <c r="AO125" s="65"/>
      <c r="AP125" s="65"/>
      <c r="AQ125" s="65"/>
      <c r="AR125" s="65"/>
    </row>
    <row r="126" spans="1:44" ht="28" customHeight="1" x14ac:dyDescent="0.2">
      <c r="A126" s="25" t="s">
        <v>52</v>
      </c>
      <c r="B126" s="24" t="s">
        <v>170</v>
      </c>
      <c r="C126" s="24" t="s">
        <v>132</v>
      </c>
      <c r="D126" s="32" t="s">
        <v>11</v>
      </c>
      <c r="E126" s="20" t="s">
        <v>95</v>
      </c>
      <c r="F126" s="19" t="s">
        <v>126</v>
      </c>
      <c r="G126" s="31">
        <v>1</v>
      </c>
      <c r="H126" s="133">
        <v>100</v>
      </c>
      <c r="I126" s="85">
        <f t="shared" si="58"/>
        <v>100</v>
      </c>
      <c r="J126" s="63"/>
      <c r="K126" s="64"/>
      <c r="L126" s="64"/>
      <c r="M126" s="64">
        <f>I126</f>
        <v>100</v>
      </c>
      <c r="N126" s="64"/>
      <c r="O126" s="64"/>
      <c r="P126" s="64"/>
      <c r="Q126" s="64"/>
      <c r="R126" s="64"/>
      <c r="S126" s="64"/>
      <c r="T126" s="64"/>
      <c r="U126" s="64"/>
      <c r="V126" s="93"/>
      <c r="W126" s="85">
        <f t="shared" si="62"/>
        <v>100</v>
      </c>
      <c r="X126" s="91"/>
      <c r="Y126" s="64"/>
      <c r="Z126" s="64"/>
      <c r="AA126" s="64"/>
      <c r="AB126" s="64"/>
      <c r="AC126" s="64"/>
      <c r="AD126" s="64"/>
      <c r="AE126" s="93"/>
      <c r="AF126" s="85">
        <f t="shared" si="63"/>
        <v>0</v>
      </c>
      <c r="AH126" s="85">
        <f t="shared" si="64"/>
        <v>100</v>
      </c>
      <c r="AI126" s="11"/>
      <c r="AJ126" s="11"/>
      <c r="AK126" s="65"/>
      <c r="AL126" s="65"/>
      <c r="AM126" s="65"/>
      <c r="AN126" s="65"/>
      <c r="AO126" s="65"/>
      <c r="AP126" s="65"/>
      <c r="AQ126" s="65"/>
      <c r="AR126" s="65"/>
    </row>
    <row r="127" spans="1:44" ht="28" customHeight="1" x14ac:dyDescent="0.2">
      <c r="A127" s="25" t="s">
        <v>52</v>
      </c>
      <c r="B127" s="24" t="s">
        <v>171</v>
      </c>
      <c r="C127" s="24" t="s">
        <v>115</v>
      </c>
      <c r="D127" s="47" t="s">
        <v>10</v>
      </c>
      <c r="E127" s="69" t="s">
        <v>95</v>
      </c>
      <c r="F127" s="19" t="s">
        <v>201</v>
      </c>
      <c r="G127" s="31">
        <v>1.4999999999999999E-2</v>
      </c>
      <c r="H127" s="133">
        <v>17</v>
      </c>
      <c r="I127" s="85">
        <f t="shared" si="58"/>
        <v>0.255</v>
      </c>
      <c r="J127" s="63"/>
      <c r="K127" s="64"/>
      <c r="L127" s="64">
        <f>I127</f>
        <v>0.255</v>
      </c>
      <c r="M127" s="64"/>
      <c r="N127" s="64"/>
      <c r="O127" s="64"/>
      <c r="P127" s="64"/>
      <c r="Q127" s="64"/>
      <c r="R127" s="64"/>
      <c r="S127" s="64"/>
      <c r="T127" s="64"/>
      <c r="U127" s="64"/>
      <c r="V127" s="93"/>
      <c r="W127" s="85">
        <f t="shared" si="62"/>
        <v>0.255</v>
      </c>
      <c r="X127" s="91"/>
      <c r="Y127" s="64"/>
      <c r="Z127" s="64"/>
      <c r="AA127" s="64"/>
      <c r="AB127" s="64"/>
      <c r="AC127" s="64"/>
      <c r="AD127" s="64"/>
      <c r="AE127" s="93"/>
      <c r="AF127" s="85">
        <f t="shared" si="63"/>
        <v>0</v>
      </c>
      <c r="AH127" s="85">
        <f t="shared" si="64"/>
        <v>0.255</v>
      </c>
      <c r="AI127" s="11"/>
      <c r="AJ127" s="11"/>
      <c r="AK127" s="65"/>
      <c r="AL127" s="65"/>
      <c r="AM127" s="65"/>
      <c r="AN127" s="65"/>
      <c r="AO127" s="65"/>
      <c r="AP127" s="65"/>
      <c r="AQ127" s="65"/>
      <c r="AR127" s="65"/>
    </row>
    <row r="128" spans="1:44" ht="28" customHeight="1" x14ac:dyDescent="0.2">
      <c r="A128" s="25" t="s">
        <v>52</v>
      </c>
      <c r="B128" s="24" t="s">
        <v>32</v>
      </c>
      <c r="C128" s="24" t="s">
        <v>28</v>
      </c>
      <c r="D128" s="32" t="s">
        <v>11</v>
      </c>
      <c r="E128" s="20" t="s">
        <v>95</v>
      </c>
      <c r="F128" s="19" t="s">
        <v>126</v>
      </c>
      <c r="G128" s="31">
        <v>1</v>
      </c>
      <c r="H128" s="133">
        <v>11.7</v>
      </c>
      <c r="I128" s="83">
        <f t="shared" si="58"/>
        <v>11.7</v>
      </c>
      <c r="J128" s="66"/>
      <c r="K128" s="36"/>
      <c r="L128" s="36"/>
      <c r="M128" s="36">
        <f>I128</f>
        <v>11.7</v>
      </c>
      <c r="N128" s="36"/>
      <c r="O128" s="36"/>
      <c r="P128" s="36"/>
      <c r="Q128" s="36"/>
      <c r="R128" s="36"/>
      <c r="S128" s="36"/>
      <c r="T128" s="36"/>
      <c r="U128" s="36"/>
      <c r="V128" s="88"/>
      <c r="W128" s="83">
        <f t="shared" si="62"/>
        <v>11.7</v>
      </c>
      <c r="X128" s="91"/>
      <c r="Y128" s="36"/>
      <c r="Z128" s="36"/>
      <c r="AA128" s="36"/>
      <c r="AB128" s="36"/>
      <c r="AC128" s="36"/>
      <c r="AD128" s="36"/>
      <c r="AE128" s="88"/>
      <c r="AF128" s="83">
        <f t="shared" si="63"/>
        <v>0</v>
      </c>
      <c r="AG128" s="95"/>
      <c r="AH128" s="83">
        <f t="shared" si="64"/>
        <v>11.7</v>
      </c>
    </row>
    <row r="129" spans="1:34" ht="28" customHeight="1" x14ac:dyDescent="0.2">
      <c r="A129" s="25" t="s">
        <v>52</v>
      </c>
      <c r="B129" s="24" t="s">
        <v>44</v>
      </c>
      <c r="C129" s="24" t="s">
        <v>172</v>
      </c>
      <c r="D129" s="47" t="s">
        <v>10</v>
      </c>
      <c r="E129" s="19" t="s">
        <v>95</v>
      </c>
      <c r="F129" s="19" t="s">
        <v>201</v>
      </c>
      <c r="G129" s="31">
        <v>0.156</v>
      </c>
      <c r="H129" s="133">
        <v>125</v>
      </c>
      <c r="I129" s="83">
        <f t="shared" si="58"/>
        <v>19.5</v>
      </c>
      <c r="J129" s="66"/>
      <c r="K129" s="36"/>
      <c r="L129" s="36">
        <f>I129</f>
        <v>19.5</v>
      </c>
      <c r="M129" s="36"/>
      <c r="N129" s="36"/>
      <c r="O129" s="36"/>
      <c r="P129" s="36"/>
      <c r="Q129" s="36"/>
      <c r="R129" s="36"/>
      <c r="S129" s="36"/>
      <c r="T129" s="36"/>
      <c r="U129" s="36"/>
      <c r="V129" s="88"/>
      <c r="W129" s="83">
        <f t="shared" si="62"/>
        <v>19.5</v>
      </c>
      <c r="X129" s="91"/>
      <c r="Y129" s="36"/>
      <c r="Z129" s="36"/>
      <c r="AA129" s="36"/>
      <c r="AB129" s="36"/>
      <c r="AC129" s="36"/>
      <c r="AD129" s="36"/>
      <c r="AE129" s="88"/>
      <c r="AF129" s="83">
        <f t="shared" si="63"/>
        <v>0</v>
      </c>
      <c r="AG129" s="95"/>
      <c r="AH129" s="83">
        <f t="shared" si="64"/>
        <v>19.5</v>
      </c>
    </row>
    <row r="130" spans="1:34" ht="28" customHeight="1" x14ac:dyDescent="0.2">
      <c r="A130" s="25" t="s">
        <v>52</v>
      </c>
      <c r="B130" s="24" t="s">
        <v>162</v>
      </c>
      <c r="C130" s="24" t="s">
        <v>28</v>
      </c>
      <c r="D130" s="32" t="s">
        <v>11</v>
      </c>
      <c r="E130" s="20" t="s">
        <v>96</v>
      </c>
      <c r="F130" s="19" t="s">
        <v>126</v>
      </c>
      <c r="G130" s="31">
        <v>1</v>
      </c>
      <c r="H130" s="133">
        <v>11.7</v>
      </c>
      <c r="I130" s="83">
        <f t="shared" si="58"/>
        <v>11.7</v>
      </c>
      <c r="J130" s="66"/>
      <c r="K130" s="36"/>
      <c r="L130" s="36"/>
      <c r="M130" s="36">
        <f>I130</f>
        <v>11.7</v>
      </c>
      <c r="N130" s="36"/>
      <c r="O130" s="36"/>
      <c r="P130" s="36"/>
      <c r="Q130" s="36"/>
      <c r="R130" s="36"/>
      <c r="S130" s="36"/>
      <c r="T130" s="36"/>
      <c r="U130" s="36"/>
      <c r="V130" s="88"/>
      <c r="W130" s="83">
        <f t="shared" si="62"/>
        <v>11.7</v>
      </c>
      <c r="X130" s="91"/>
      <c r="Y130" s="36"/>
      <c r="Z130" s="36"/>
      <c r="AA130" s="36"/>
      <c r="AB130" s="36"/>
      <c r="AC130" s="36"/>
      <c r="AD130" s="36"/>
      <c r="AE130" s="88"/>
      <c r="AF130" s="83">
        <f t="shared" si="63"/>
        <v>0</v>
      </c>
      <c r="AG130" s="95"/>
      <c r="AH130" s="83">
        <f t="shared" si="64"/>
        <v>11.7</v>
      </c>
    </row>
    <row r="131" spans="1:34" ht="28" customHeight="1" x14ac:dyDescent="0.2">
      <c r="A131" s="25" t="s">
        <v>52</v>
      </c>
      <c r="B131" s="24" t="s">
        <v>45</v>
      </c>
      <c r="C131" s="24" t="s">
        <v>133</v>
      </c>
      <c r="D131" s="33" t="s">
        <v>10</v>
      </c>
      <c r="E131" s="20" t="s">
        <v>96</v>
      </c>
      <c r="F131" s="20" t="s">
        <v>201</v>
      </c>
      <c r="G131" s="31">
        <v>0.156</v>
      </c>
      <c r="H131" s="133">
        <v>120</v>
      </c>
      <c r="I131" s="83">
        <f t="shared" si="58"/>
        <v>18.72</v>
      </c>
      <c r="J131" s="66"/>
      <c r="K131" s="36"/>
      <c r="L131" s="36">
        <f>I131</f>
        <v>18.72</v>
      </c>
      <c r="M131" s="36"/>
      <c r="N131" s="36"/>
      <c r="O131" s="36"/>
      <c r="P131" s="36"/>
      <c r="Q131" s="36"/>
      <c r="R131" s="36"/>
      <c r="S131" s="36"/>
      <c r="T131" s="36"/>
      <c r="U131" s="36"/>
      <c r="V131" s="88"/>
      <c r="W131" s="83">
        <f t="shared" si="62"/>
        <v>18.72</v>
      </c>
      <c r="X131" s="91"/>
      <c r="Y131" s="36"/>
      <c r="Z131" s="36"/>
      <c r="AA131" s="36"/>
      <c r="AB131" s="36"/>
      <c r="AC131" s="36"/>
      <c r="AD131" s="36"/>
      <c r="AE131" s="88"/>
      <c r="AF131" s="83">
        <f t="shared" si="63"/>
        <v>0</v>
      </c>
      <c r="AG131" s="95"/>
      <c r="AH131" s="83">
        <f t="shared" si="64"/>
        <v>18.72</v>
      </c>
    </row>
    <row r="132" spans="1:34" ht="28" customHeight="1" x14ac:dyDescent="0.2">
      <c r="A132" s="25" t="s">
        <v>52</v>
      </c>
      <c r="B132" s="24" t="s">
        <v>117</v>
      </c>
      <c r="C132" s="24" t="s">
        <v>128</v>
      </c>
      <c r="D132" s="33" t="s">
        <v>10</v>
      </c>
      <c r="E132" s="20" t="s">
        <v>96</v>
      </c>
      <c r="F132" s="20" t="s">
        <v>201</v>
      </c>
      <c r="G132" s="31">
        <v>0.05</v>
      </c>
      <c r="H132" s="133">
        <v>35</v>
      </c>
      <c r="I132" s="83">
        <f t="shared" si="58"/>
        <v>1.75</v>
      </c>
      <c r="J132" s="66"/>
      <c r="K132" s="36"/>
      <c r="L132" s="36">
        <f>I132</f>
        <v>1.75</v>
      </c>
      <c r="M132" s="36"/>
      <c r="N132" s="36"/>
      <c r="O132" s="36"/>
      <c r="P132" s="36"/>
      <c r="Q132" s="36"/>
      <c r="R132" s="36"/>
      <c r="S132" s="36"/>
      <c r="T132" s="36"/>
      <c r="U132" s="36"/>
      <c r="V132" s="88"/>
      <c r="W132" s="83">
        <f t="shared" si="62"/>
        <v>1.75</v>
      </c>
      <c r="X132" s="91"/>
      <c r="Y132" s="36"/>
      <c r="Z132" s="36"/>
      <c r="AA132" s="36"/>
      <c r="AB132" s="36"/>
      <c r="AC132" s="36"/>
      <c r="AD132" s="36"/>
      <c r="AE132" s="88"/>
      <c r="AF132" s="83">
        <f t="shared" si="63"/>
        <v>0</v>
      </c>
      <c r="AG132" s="95"/>
      <c r="AH132" s="83">
        <f t="shared" si="64"/>
        <v>1.75</v>
      </c>
    </row>
    <row r="133" spans="1:34" ht="28" customHeight="1" x14ac:dyDescent="0.2">
      <c r="A133" s="25" t="s">
        <v>52</v>
      </c>
      <c r="B133" s="24" t="s">
        <v>245</v>
      </c>
      <c r="C133" s="24" t="s">
        <v>128</v>
      </c>
      <c r="D133" s="33" t="s">
        <v>10</v>
      </c>
      <c r="E133" s="20" t="s">
        <v>96</v>
      </c>
      <c r="F133" s="20" t="s">
        <v>201</v>
      </c>
      <c r="G133" s="31">
        <v>0.05</v>
      </c>
      <c r="H133" s="133">
        <v>77</v>
      </c>
      <c r="I133" s="83">
        <f t="shared" si="58"/>
        <v>3.85</v>
      </c>
      <c r="J133" s="66"/>
      <c r="K133" s="36"/>
      <c r="L133" s="36">
        <f>I133</f>
        <v>3.85</v>
      </c>
      <c r="M133" s="36"/>
      <c r="N133" s="36"/>
      <c r="O133" s="36"/>
      <c r="P133" s="36"/>
      <c r="Q133" s="36"/>
      <c r="R133" s="36"/>
      <c r="S133" s="36"/>
      <c r="T133" s="36"/>
      <c r="U133" s="36"/>
      <c r="V133" s="88"/>
      <c r="W133" s="83">
        <f t="shared" si="62"/>
        <v>3.85</v>
      </c>
      <c r="X133" s="91"/>
      <c r="Y133" s="36"/>
      <c r="Z133" s="36"/>
      <c r="AA133" s="36"/>
      <c r="AB133" s="36"/>
      <c r="AC133" s="36"/>
      <c r="AD133" s="36"/>
      <c r="AE133" s="88"/>
      <c r="AF133" s="83">
        <f t="shared" si="63"/>
        <v>0</v>
      </c>
      <c r="AG133" s="95"/>
      <c r="AH133" s="83">
        <f t="shared" si="64"/>
        <v>3.85</v>
      </c>
    </row>
    <row r="134" spans="1:34" ht="28" customHeight="1" x14ac:dyDescent="0.2">
      <c r="A134" s="25" t="s">
        <v>52</v>
      </c>
      <c r="B134" s="24" t="s">
        <v>33</v>
      </c>
      <c r="C134" s="24" t="s">
        <v>34</v>
      </c>
      <c r="D134" s="32" t="s">
        <v>82</v>
      </c>
      <c r="E134" s="20" t="s">
        <v>97</v>
      </c>
      <c r="F134" s="19" t="s">
        <v>126</v>
      </c>
      <c r="G134" s="31">
        <v>1</v>
      </c>
      <c r="H134" s="133">
        <v>38.5</v>
      </c>
      <c r="I134" s="83">
        <f t="shared" si="58"/>
        <v>38.5</v>
      </c>
      <c r="J134" s="66"/>
      <c r="K134" s="36"/>
      <c r="L134" s="36"/>
      <c r="M134" s="36"/>
      <c r="N134" s="36"/>
      <c r="O134" s="36"/>
      <c r="P134" s="36"/>
      <c r="Q134" s="36"/>
      <c r="R134" s="36"/>
      <c r="S134" s="36">
        <f>I134</f>
        <v>38.5</v>
      </c>
      <c r="T134" s="36"/>
      <c r="U134" s="36"/>
      <c r="V134" s="88"/>
      <c r="W134" s="83">
        <f t="shared" ref="W134:W142" si="65">SUM(J134:V134)</f>
        <v>38.5</v>
      </c>
      <c r="X134" s="91"/>
      <c r="Y134" s="36"/>
      <c r="Z134" s="36"/>
      <c r="AA134" s="36"/>
      <c r="AB134" s="36"/>
      <c r="AC134" s="36"/>
      <c r="AD134" s="36"/>
      <c r="AE134" s="88"/>
      <c r="AF134" s="83">
        <f t="shared" ref="AF134:AF148" si="66">SUM(Y134:AE134)</f>
        <v>0</v>
      </c>
      <c r="AG134" s="95"/>
      <c r="AH134" s="83">
        <f t="shared" ref="AH134:AH156" si="67">AF134+W134</f>
        <v>38.5</v>
      </c>
    </row>
    <row r="135" spans="1:34" ht="28" customHeight="1" x14ac:dyDescent="0.2">
      <c r="A135" s="25" t="s">
        <v>52</v>
      </c>
      <c r="B135" s="24" t="s">
        <v>3</v>
      </c>
      <c r="C135" s="24" t="s">
        <v>3</v>
      </c>
      <c r="D135" s="32" t="s">
        <v>82</v>
      </c>
      <c r="E135" s="20" t="s">
        <v>97</v>
      </c>
      <c r="F135" s="19" t="s">
        <v>126</v>
      </c>
      <c r="G135" s="31">
        <v>1</v>
      </c>
      <c r="H135" s="133">
        <v>96</v>
      </c>
      <c r="I135" s="83">
        <f t="shared" si="58"/>
        <v>96</v>
      </c>
      <c r="J135" s="66"/>
      <c r="K135" s="36"/>
      <c r="L135" s="36"/>
      <c r="M135" s="36"/>
      <c r="N135" s="36"/>
      <c r="O135" s="36"/>
      <c r="P135" s="36"/>
      <c r="Q135" s="36"/>
      <c r="R135" s="36"/>
      <c r="S135" s="36">
        <f>I135</f>
        <v>96</v>
      </c>
      <c r="T135" s="36"/>
      <c r="U135" s="36"/>
      <c r="V135" s="88"/>
      <c r="W135" s="83">
        <f t="shared" si="65"/>
        <v>96</v>
      </c>
      <c r="X135" s="91"/>
      <c r="Y135" s="36"/>
      <c r="Z135" s="36"/>
      <c r="AA135" s="36"/>
      <c r="AB135" s="36"/>
      <c r="AC135" s="36"/>
      <c r="AD135" s="36"/>
      <c r="AE135" s="88"/>
      <c r="AF135" s="83">
        <f t="shared" si="66"/>
        <v>0</v>
      </c>
      <c r="AG135" s="95"/>
      <c r="AH135" s="83">
        <f t="shared" si="67"/>
        <v>96</v>
      </c>
    </row>
    <row r="136" spans="1:34" ht="28" customHeight="1" x14ac:dyDescent="0.2">
      <c r="A136" s="25" t="s">
        <v>52</v>
      </c>
      <c r="B136" s="24" t="s">
        <v>35</v>
      </c>
      <c r="C136" s="48" t="s">
        <v>36</v>
      </c>
      <c r="D136" s="32" t="s">
        <v>75</v>
      </c>
      <c r="E136" s="20" t="s">
        <v>97</v>
      </c>
      <c r="F136" s="20" t="s">
        <v>202</v>
      </c>
      <c r="G136" s="73">
        <f>'Page 1 Budget Summary TF'!F7</f>
        <v>1525</v>
      </c>
      <c r="H136" s="133">
        <v>0.1</v>
      </c>
      <c r="I136" s="83">
        <f t="shared" si="58"/>
        <v>152.5</v>
      </c>
      <c r="J136" s="66"/>
      <c r="K136" s="36"/>
      <c r="L136" s="36"/>
      <c r="M136" s="36"/>
      <c r="N136" s="36"/>
      <c r="O136" s="36"/>
      <c r="P136" s="36"/>
      <c r="Q136" s="36"/>
      <c r="R136" s="36"/>
      <c r="S136" s="36"/>
      <c r="T136" s="36">
        <f>I136</f>
        <v>152.5</v>
      </c>
      <c r="U136" s="36"/>
      <c r="V136" s="88"/>
      <c r="W136" s="83">
        <f t="shared" si="65"/>
        <v>152.5</v>
      </c>
      <c r="X136" s="91"/>
      <c r="Y136" s="36"/>
      <c r="Z136" s="36"/>
      <c r="AA136" s="36"/>
      <c r="AB136" s="36"/>
      <c r="AC136" s="36"/>
      <c r="AD136" s="36"/>
      <c r="AE136" s="88"/>
      <c r="AF136" s="83">
        <f t="shared" si="66"/>
        <v>0</v>
      </c>
      <c r="AG136" s="95"/>
      <c r="AH136" s="83">
        <f t="shared" si="67"/>
        <v>152.5</v>
      </c>
    </row>
    <row r="137" spans="1:34" ht="28" customHeight="1" x14ac:dyDescent="0.2">
      <c r="A137" s="25" t="s">
        <v>52</v>
      </c>
      <c r="B137" s="24" t="s">
        <v>48</v>
      </c>
      <c r="C137" s="48" t="s">
        <v>36</v>
      </c>
      <c r="D137" s="32" t="s">
        <v>75</v>
      </c>
      <c r="E137" s="20" t="s">
        <v>97</v>
      </c>
      <c r="F137" s="20" t="s">
        <v>202</v>
      </c>
      <c r="G137" s="31">
        <v>1</v>
      </c>
      <c r="H137" s="133">
        <v>0</v>
      </c>
      <c r="I137" s="83">
        <f t="shared" si="58"/>
        <v>0</v>
      </c>
      <c r="J137" s="66"/>
      <c r="K137" s="36"/>
      <c r="L137" s="36"/>
      <c r="M137" s="36"/>
      <c r="N137" s="36"/>
      <c r="O137" s="36"/>
      <c r="P137" s="36"/>
      <c r="Q137" s="36"/>
      <c r="R137" s="36"/>
      <c r="S137" s="36"/>
      <c r="T137" s="36">
        <f>I137</f>
        <v>0</v>
      </c>
      <c r="U137" s="36"/>
      <c r="V137" s="88"/>
      <c r="W137" s="83">
        <f t="shared" si="65"/>
        <v>0</v>
      </c>
      <c r="X137" s="91"/>
      <c r="Y137" s="36"/>
      <c r="Z137" s="36"/>
      <c r="AA137" s="36"/>
      <c r="AB137" s="36"/>
      <c r="AC137" s="36"/>
      <c r="AD137" s="36"/>
      <c r="AE137" s="88"/>
      <c r="AF137" s="83">
        <f t="shared" si="66"/>
        <v>0</v>
      </c>
      <c r="AG137" s="95"/>
      <c r="AH137" s="83">
        <f t="shared" si="67"/>
        <v>0</v>
      </c>
    </row>
    <row r="138" spans="1:34" ht="28" customHeight="1" x14ac:dyDescent="0.2">
      <c r="A138" s="25" t="s">
        <v>52</v>
      </c>
      <c r="B138" s="24" t="s">
        <v>178</v>
      </c>
      <c r="C138" s="24" t="s">
        <v>203</v>
      </c>
      <c r="D138" s="32" t="s">
        <v>83</v>
      </c>
      <c r="E138" s="20" t="s">
        <v>97</v>
      </c>
      <c r="F138" s="20" t="s">
        <v>37</v>
      </c>
      <c r="G138" s="31">
        <v>1</v>
      </c>
      <c r="H138" s="133">
        <v>0</v>
      </c>
      <c r="I138" s="83">
        <f t="shared" ref="I138:I159" si="68">G138*H138</f>
        <v>0</v>
      </c>
      <c r="J138" s="66"/>
      <c r="K138" s="36"/>
      <c r="L138" s="36"/>
      <c r="M138" s="36">
        <f>I138</f>
        <v>0</v>
      </c>
      <c r="N138" s="36"/>
      <c r="O138" s="36"/>
      <c r="P138" s="36"/>
      <c r="Q138" s="36"/>
      <c r="R138" s="36"/>
      <c r="S138" s="36"/>
      <c r="T138" s="36"/>
      <c r="U138" s="36"/>
      <c r="V138" s="88"/>
      <c r="W138" s="83">
        <f t="shared" si="65"/>
        <v>0</v>
      </c>
      <c r="X138" s="91"/>
      <c r="Y138" s="36"/>
      <c r="Z138" s="36"/>
      <c r="AA138" s="36"/>
      <c r="AB138" s="36"/>
      <c r="AC138" s="36"/>
      <c r="AD138" s="36"/>
      <c r="AE138" s="88"/>
      <c r="AF138" s="83">
        <f t="shared" si="66"/>
        <v>0</v>
      </c>
      <c r="AG138" s="95"/>
      <c r="AH138" s="83">
        <f t="shared" si="67"/>
        <v>0</v>
      </c>
    </row>
    <row r="139" spans="1:34" ht="28" customHeight="1" x14ac:dyDescent="0.2">
      <c r="A139" s="25" t="s">
        <v>52</v>
      </c>
      <c r="B139" s="24" t="s">
        <v>38</v>
      </c>
      <c r="C139" s="24" t="s">
        <v>39</v>
      </c>
      <c r="D139" s="32" t="s">
        <v>83</v>
      </c>
      <c r="E139" s="20" t="s">
        <v>97</v>
      </c>
      <c r="F139" s="19" t="s">
        <v>126</v>
      </c>
      <c r="G139" s="31">
        <v>1</v>
      </c>
      <c r="H139" s="133">
        <v>18.75</v>
      </c>
      <c r="I139" s="83">
        <f t="shared" si="68"/>
        <v>18.75</v>
      </c>
      <c r="J139" s="66"/>
      <c r="K139" s="36"/>
      <c r="L139" s="36"/>
      <c r="M139" s="36">
        <f>I139</f>
        <v>18.75</v>
      </c>
      <c r="N139" s="36"/>
      <c r="O139" s="36"/>
      <c r="P139" s="36"/>
      <c r="Q139" s="36"/>
      <c r="R139" s="36"/>
      <c r="S139" s="36"/>
      <c r="T139" s="36"/>
      <c r="U139" s="36"/>
      <c r="V139" s="88"/>
      <c r="W139" s="83">
        <f t="shared" si="65"/>
        <v>18.75</v>
      </c>
      <c r="X139" s="91"/>
      <c r="Y139" s="36"/>
      <c r="Z139" s="36"/>
      <c r="AA139" s="36"/>
      <c r="AB139" s="36"/>
      <c r="AC139" s="36"/>
      <c r="AD139" s="36"/>
      <c r="AE139" s="88"/>
      <c r="AF139" s="83">
        <f t="shared" si="66"/>
        <v>0</v>
      </c>
      <c r="AG139" s="95"/>
      <c r="AH139" s="83">
        <f t="shared" si="67"/>
        <v>18.75</v>
      </c>
    </row>
    <row r="140" spans="1:34" ht="28" customHeight="1" x14ac:dyDescent="0.2">
      <c r="A140" s="25" t="s">
        <v>52</v>
      </c>
      <c r="B140" s="24" t="s">
        <v>159</v>
      </c>
      <c r="C140" s="24" t="s">
        <v>160</v>
      </c>
      <c r="D140" s="32" t="s">
        <v>60</v>
      </c>
      <c r="E140" s="19" t="s">
        <v>1</v>
      </c>
      <c r="F140" s="19" t="s">
        <v>126</v>
      </c>
      <c r="G140" s="31">
        <v>1</v>
      </c>
      <c r="H140" s="133">
        <v>6</v>
      </c>
      <c r="I140" s="83">
        <f t="shared" si="68"/>
        <v>6</v>
      </c>
      <c r="J140" s="66"/>
      <c r="K140" s="36"/>
      <c r="L140" s="36"/>
      <c r="M140" s="36"/>
      <c r="N140" s="36"/>
      <c r="O140" s="36"/>
      <c r="P140" s="36"/>
      <c r="Q140" s="36"/>
      <c r="R140" s="36"/>
      <c r="S140" s="36"/>
      <c r="T140" s="36"/>
      <c r="U140" s="36">
        <f>I140</f>
        <v>6</v>
      </c>
      <c r="V140" s="88"/>
      <c r="W140" s="83">
        <f>SUM(J140:V140)</f>
        <v>6</v>
      </c>
      <c r="X140" s="91"/>
      <c r="Y140" s="36"/>
      <c r="Z140" s="36"/>
      <c r="AA140" s="36"/>
      <c r="AB140" s="36"/>
      <c r="AC140" s="36"/>
      <c r="AD140" s="36"/>
      <c r="AE140" s="88"/>
      <c r="AF140" s="83">
        <f>SUM(Y140:AE140)</f>
        <v>0</v>
      </c>
      <c r="AG140" s="95"/>
      <c r="AH140" s="83">
        <f>AF140+W140</f>
        <v>6</v>
      </c>
    </row>
    <row r="141" spans="1:34" ht="28" customHeight="1" x14ac:dyDescent="0.2">
      <c r="A141" s="25" t="s">
        <v>52</v>
      </c>
      <c r="B141" s="24" t="s">
        <v>247</v>
      </c>
      <c r="C141" s="24" t="s">
        <v>2</v>
      </c>
      <c r="D141" s="32" t="s">
        <v>2</v>
      </c>
      <c r="E141" s="19" t="s">
        <v>1</v>
      </c>
      <c r="F141" s="19" t="s">
        <v>126</v>
      </c>
      <c r="G141" s="31">
        <v>1</v>
      </c>
      <c r="H141" s="133">
        <v>12</v>
      </c>
      <c r="I141" s="83">
        <f t="shared" si="68"/>
        <v>12</v>
      </c>
      <c r="J141" s="66"/>
      <c r="K141" s="36"/>
      <c r="L141" s="36"/>
      <c r="M141" s="36"/>
      <c r="N141" s="36"/>
      <c r="O141" s="36"/>
      <c r="P141" s="36"/>
      <c r="Q141" s="36"/>
      <c r="R141" s="36"/>
      <c r="S141" s="36"/>
      <c r="T141" s="36"/>
      <c r="U141" s="36"/>
      <c r="V141" s="88"/>
      <c r="W141" s="83">
        <f t="shared" si="65"/>
        <v>0</v>
      </c>
      <c r="X141" s="91"/>
      <c r="Y141" s="36"/>
      <c r="Z141" s="36"/>
      <c r="AA141" s="36"/>
      <c r="AB141" s="36">
        <f>I141</f>
        <v>12</v>
      </c>
      <c r="AC141" s="36"/>
      <c r="AD141" s="36"/>
      <c r="AE141" s="88"/>
      <c r="AF141" s="83">
        <f t="shared" si="66"/>
        <v>12</v>
      </c>
      <c r="AG141" s="95"/>
      <c r="AH141" s="83">
        <f t="shared" si="67"/>
        <v>12</v>
      </c>
    </row>
    <row r="142" spans="1:34" ht="28" customHeight="1" x14ac:dyDescent="0.2">
      <c r="A142" s="25" t="s">
        <v>52</v>
      </c>
      <c r="B142" s="24" t="s">
        <v>77</v>
      </c>
      <c r="C142" s="24" t="s">
        <v>78</v>
      </c>
      <c r="D142" s="32" t="s">
        <v>2</v>
      </c>
      <c r="E142" s="19" t="s">
        <v>1</v>
      </c>
      <c r="F142" s="19" t="s">
        <v>126</v>
      </c>
      <c r="G142" s="31">
        <v>1</v>
      </c>
      <c r="H142" s="133">
        <v>3</v>
      </c>
      <c r="I142" s="83">
        <f t="shared" si="68"/>
        <v>3</v>
      </c>
      <c r="J142" s="66"/>
      <c r="K142" s="36"/>
      <c r="L142" s="36"/>
      <c r="M142" s="36"/>
      <c r="N142" s="36"/>
      <c r="O142" s="36"/>
      <c r="P142" s="36"/>
      <c r="Q142" s="36"/>
      <c r="R142" s="36"/>
      <c r="S142" s="36"/>
      <c r="T142" s="36"/>
      <c r="U142" s="36"/>
      <c r="V142" s="88"/>
      <c r="W142" s="83">
        <f t="shared" si="65"/>
        <v>0</v>
      </c>
      <c r="X142" s="91"/>
      <c r="Y142" s="36"/>
      <c r="Z142" s="36"/>
      <c r="AA142" s="36"/>
      <c r="AB142" s="36">
        <f t="shared" ref="AB142:AB144" si="69">I142</f>
        <v>3</v>
      </c>
      <c r="AC142" s="36"/>
      <c r="AD142" s="36"/>
      <c r="AE142" s="88"/>
      <c r="AF142" s="83">
        <f t="shared" si="66"/>
        <v>3</v>
      </c>
      <c r="AG142" s="95"/>
      <c r="AH142" s="83">
        <f t="shared" si="67"/>
        <v>3</v>
      </c>
    </row>
    <row r="143" spans="1:34" ht="28" customHeight="1" x14ac:dyDescent="0.2">
      <c r="A143" s="25" t="s">
        <v>52</v>
      </c>
      <c r="B143" s="24" t="s">
        <v>103</v>
      </c>
      <c r="C143" s="78" t="s">
        <v>197</v>
      </c>
      <c r="D143" s="32" t="s">
        <v>2</v>
      </c>
      <c r="E143" s="19" t="s">
        <v>1</v>
      </c>
      <c r="F143" s="19" t="s">
        <v>126</v>
      </c>
      <c r="G143" s="31">
        <v>1</v>
      </c>
      <c r="H143" s="133">
        <v>7.25</v>
      </c>
      <c r="I143" s="83">
        <f t="shared" si="68"/>
        <v>7.25</v>
      </c>
      <c r="J143" s="66"/>
      <c r="K143" s="36"/>
      <c r="L143" s="36"/>
      <c r="M143" s="36"/>
      <c r="N143" s="36"/>
      <c r="O143" s="36"/>
      <c r="P143" s="36"/>
      <c r="Q143" s="36"/>
      <c r="R143" s="36"/>
      <c r="S143" s="36"/>
      <c r="T143" s="36"/>
      <c r="U143" s="36"/>
      <c r="V143" s="88"/>
      <c r="W143" s="83">
        <f>SUM(J143:V143)</f>
        <v>0</v>
      </c>
      <c r="X143" s="91"/>
      <c r="Y143" s="36"/>
      <c r="Z143" s="36"/>
      <c r="AA143" s="36"/>
      <c r="AB143" s="36">
        <f t="shared" si="69"/>
        <v>7.25</v>
      </c>
      <c r="AC143" s="36"/>
      <c r="AD143" s="36"/>
      <c r="AE143" s="88"/>
      <c r="AF143" s="83">
        <f t="shared" si="66"/>
        <v>7.25</v>
      </c>
      <c r="AG143" s="95"/>
      <c r="AH143" s="83">
        <f t="shared" si="67"/>
        <v>7.25</v>
      </c>
    </row>
    <row r="144" spans="1:34" ht="28" customHeight="1" x14ac:dyDescent="0.2">
      <c r="A144" s="25" t="s">
        <v>52</v>
      </c>
      <c r="B144" s="24" t="s">
        <v>71</v>
      </c>
      <c r="C144" s="24" t="s">
        <v>79</v>
      </c>
      <c r="D144" s="32" t="s">
        <v>2</v>
      </c>
      <c r="E144" s="19" t="s">
        <v>1</v>
      </c>
      <c r="F144" s="19" t="s">
        <v>126</v>
      </c>
      <c r="G144" s="31">
        <v>1</v>
      </c>
      <c r="H144" s="133">
        <v>6</v>
      </c>
      <c r="I144" s="83">
        <f t="shared" si="68"/>
        <v>6</v>
      </c>
      <c r="J144" s="66"/>
      <c r="K144" s="36"/>
      <c r="L144" s="36"/>
      <c r="M144" s="36"/>
      <c r="N144" s="36"/>
      <c r="O144" s="36"/>
      <c r="P144" s="36"/>
      <c r="Q144" s="36"/>
      <c r="R144" s="36"/>
      <c r="S144" s="36"/>
      <c r="T144" s="36"/>
      <c r="U144" s="36"/>
      <c r="V144" s="88"/>
      <c r="W144" s="83">
        <f t="shared" ref="W144:W156" si="70">SUM(J144:V144)</f>
        <v>0</v>
      </c>
      <c r="X144" s="91"/>
      <c r="Y144" s="36"/>
      <c r="Z144" s="36"/>
      <c r="AA144" s="36"/>
      <c r="AB144" s="36">
        <f t="shared" si="69"/>
        <v>6</v>
      </c>
      <c r="AC144" s="36"/>
      <c r="AD144" s="36"/>
      <c r="AE144" s="88"/>
      <c r="AF144" s="83">
        <f t="shared" si="66"/>
        <v>6</v>
      </c>
      <c r="AG144" s="95"/>
      <c r="AH144" s="83">
        <f t="shared" si="67"/>
        <v>6</v>
      </c>
    </row>
    <row r="145" spans="1:44" ht="28" customHeight="1" x14ac:dyDescent="0.2">
      <c r="A145" s="25" t="s">
        <v>52</v>
      </c>
      <c r="B145" s="24" t="s">
        <v>60</v>
      </c>
      <c r="C145" s="24" t="s">
        <v>196</v>
      </c>
      <c r="D145" s="32" t="s">
        <v>91</v>
      </c>
      <c r="E145" s="19" t="s">
        <v>1</v>
      </c>
      <c r="F145" s="19" t="s">
        <v>126</v>
      </c>
      <c r="G145" s="31">
        <v>1</v>
      </c>
      <c r="H145" s="133">
        <v>3</v>
      </c>
      <c r="I145" s="83">
        <f t="shared" si="68"/>
        <v>3</v>
      </c>
      <c r="J145" s="66"/>
      <c r="K145" s="36"/>
      <c r="L145" s="36"/>
      <c r="M145" s="36"/>
      <c r="N145" s="36"/>
      <c r="O145" s="36"/>
      <c r="P145" s="36"/>
      <c r="Q145" s="36"/>
      <c r="R145" s="36"/>
      <c r="S145" s="36"/>
      <c r="T145" s="36"/>
      <c r="U145" s="36">
        <f>I145</f>
        <v>3</v>
      </c>
      <c r="V145" s="88"/>
      <c r="W145" s="83">
        <f t="shared" si="70"/>
        <v>3</v>
      </c>
      <c r="X145" s="91"/>
      <c r="Y145" s="36"/>
      <c r="Z145" s="36"/>
      <c r="AA145" s="36"/>
      <c r="AB145" s="36"/>
      <c r="AC145" s="36"/>
      <c r="AD145" s="36"/>
      <c r="AE145" s="88"/>
      <c r="AF145" s="83">
        <f t="shared" si="66"/>
        <v>0</v>
      </c>
      <c r="AG145" s="95"/>
      <c r="AH145" s="83">
        <f t="shared" si="67"/>
        <v>3</v>
      </c>
    </row>
    <row r="146" spans="1:44" ht="28" customHeight="1" x14ac:dyDescent="0.2">
      <c r="A146" s="25" t="s">
        <v>52</v>
      </c>
      <c r="B146" s="24" t="s">
        <v>69</v>
      </c>
      <c r="C146" s="24" t="s">
        <v>135</v>
      </c>
      <c r="D146" s="34" t="s">
        <v>2</v>
      </c>
      <c r="E146" s="19" t="s">
        <v>1</v>
      </c>
      <c r="F146" s="19" t="s">
        <v>126</v>
      </c>
      <c r="G146" s="31">
        <v>1</v>
      </c>
      <c r="H146" s="133">
        <v>37.5</v>
      </c>
      <c r="I146" s="83">
        <f t="shared" si="68"/>
        <v>37.5</v>
      </c>
      <c r="J146" s="66"/>
      <c r="K146" s="36"/>
      <c r="L146" s="36"/>
      <c r="M146" s="36"/>
      <c r="N146" s="36"/>
      <c r="O146" s="36"/>
      <c r="P146" s="36"/>
      <c r="Q146" s="36"/>
      <c r="R146" s="36"/>
      <c r="S146" s="36"/>
      <c r="T146" s="36"/>
      <c r="U146" s="36"/>
      <c r="V146" s="88"/>
      <c r="W146" s="83">
        <f t="shared" si="70"/>
        <v>0</v>
      </c>
      <c r="X146" s="91"/>
      <c r="Y146" s="36"/>
      <c r="Z146" s="36"/>
      <c r="AA146" s="36"/>
      <c r="AB146" s="36">
        <f t="shared" ref="AB146:AB148" si="71">I146</f>
        <v>37.5</v>
      </c>
      <c r="AC146" s="36"/>
      <c r="AD146" s="36"/>
      <c r="AE146" s="88"/>
      <c r="AF146" s="83">
        <f t="shared" si="66"/>
        <v>37.5</v>
      </c>
      <c r="AG146" s="95"/>
      <c r="AH146" s="83">
        <f t="shared" si="67"/>
        <v>37.5</v>
      </c>
    </row>
    <row r="147" spans="1:44" ht="28" customHeight="1" x14ac:dyDescent="0.2">
      <c r="A147" s="25" t="s">
        <v>52</v>
      </c>
      <c r="B147" s="24" t="s">
        <v>72</v>
      </c>
      <c r="C147" s="24" t="s">
        <v>80</v>
      </c>
      <c r="D147" s="34" t="s">
        <v>2</v>
      </c>
      <c r="E147" s="19" t="s">
        <v>1</v>
      </c>
      <c r="F147" s="19" t="s">
        <v>126</v>
      </c>
      <c r="G147" s="31">
        <v>1</v>
      </c>
      <c r="H147" s="133">
        <v>6</v>
      </c>
      <c r="I147" s="83">
        <f t="shared" si="68"/>
        <v>6</v>
      </c>
      <c r="J147" s="66"/>
      <c r="K147" s="36"/>
      <c r="L147" s="36"/>
      <c r="M147" s="36"/>
      <c r="N147" s="36"/>
      <c r="O147" s="36"/>
      <c r="P147" s="36"/>
      <c r="Q147" s="36"/>
      <c r="R147" s="36"/>
      <c r="S147" s="36"/>
      <c r="T147" s="36"/>
      <c r="U147" s="36"/>
      <c r="V147" s="88"/>
      <c r="W147" s="83">
        <f t="shared" si="70"/>
        <v>0</v>
      </c>
      <c r="X147" s="91"/>
      <c r="Y147" s="36"/>
      <c r="Z147" s="36"/>
      <c r="AA147" s="36"/>
      <c r="AB147" s="36">
        <f t="shared" si="71"/>
        <v>6</v>
      </c>
      <c r="AC147" s="36"/>
      <c r="AD147" s="36"/>
      <c r="AE147" s="88"/>
      <c r="AF147" s="83">
        <f t="shared" si="66"/>
        <v>6</v>
      </c>
      <c r="AG147" s="95"/>
      <c r="AH147" s="83">
        <f t="shared" si="67"/>
        <v>6</v>
      </c>
    </row>
    <row r="148" spans="1:44" ht="28" customHeight="1" x14ac:dyDescent="0.2">
      <c r="A148" s="25" t="s">
        <v>52</v>
      </c>
      <c r="B148" s="24" t="s">
        <v>70</v>
      </c>
      <c r="C148" s="24" t="s">
        <v>81</v>
      </c>
      <c r="D148" s="34" t="s">
        <v>2</v>
      </c>
      <c r="E148" s="19" t="s">
        <v>1</v>
      </c>
      <c r="F148" s="19" t="s">
        <v>126</v>
      </c>
      <c r="G148" s="31">
        <v>0</v>
      </c>
      <c r="H148" s="133">
        <v>18</v>
      </c>
      <c r="I148" s="83">
        <f t="shared" si="68"/>
        <v>0</v>
      </c>
      <c r="J148" s="66"/>
      <c r="K148" s="36"/>
      <c r="L148" s="36"/>
      <c r="M148" s="36"/>
      <c r="N148" s="36"/>
      <c r="O148" s="36"/>
      <c r="P148" s="36"/>
      <c r="Q148" s="36"/>
      <c r="R148" s="36"/>
      <c r="S148" s="36"/>
      <c r="T148" s="36"/>
      <c r="U148" s="36"/>
      <c r="V148" s="88"/>
      <c r="W148" s="83">
        <f t="shared" si="70"/>
        <v>0</v>
      </c>
      <c r="X148" s="91"/>
      <c r="Y148" s="36"/>
      <c r="Z148" s="36"/>
      <c r="AA148" s="36"/>
      <c r="AB148" s="36">
        <f t="shared" si="71"/>
        <v>0</v>
      </c>
      <c r="AC148" s="36"/>
      <c r="AD148" s="36"/>
      <c r="AE148" s="88"/>
      <c r="AF148" s="83">
        <f t="shared" si="66"/>
        <v>0</v>
      </c>
      <c r="AG148" s="95"/>
      <c r="AH148" s="83">
        <f t="shared" si="67"/>
        <v>0</v>
      </c>
    </row>
    <row r="149" spans="1:44" ht="28" customHeight="1" x14ac:dyDescent="0.2">
      <c r="A149" s="25" t="s">
        <v>52</v>
      </c>
      <c r="B149" s="24" t="s">
        <v>90</v>
      </c>
      <c r="C149" s="24" t="s">
        <v>230</v>
      </c>
      <c r="D149" s="34" t="s">
        <v>89</v>
      </c>
      <c r="E149" s="19" t="s">
        <v>1</v>
      </c>
      <c r="F149" s="19" t="s">
        <v>126</v>
      </c>
      <c r="G149" s="212">
        <v>0.04</v>
      </c>
      <c r="H149" s="105">
        <f ca="1">W160</f>
        <v>958.89843750000011</v>
      </c>
      <c r="I149" s="83">
        <f t="shared" ca="1" si="68"/>
        <v>38.355937500000003</v>
      </c>
      <c r="J149" s="66"/>
      <c r="K149" s="36"/>
      <c r="L149" s="36"/>
      <c r="M149" s="36"/>
      <c r="N149" s="36"/>
      <c r="O149" s="36"/>
      <c r="P149" s="36"/>
      <c r="Q149" s="36"/>
      <c r="R149" s="36"/>
      <c r="S149" s="36"/>
      <c r="T149" s="36"/>
      <c r="U149" s="36"/>
      <c r="V149" s="88">
        <f ca="1">I149</f>
        <v>38.355937500000003</v>
      </c>
      <c r="W149" s="83">
        <f t="shared" ca="1" si="70"/>
        <v>38.355937500000003</v>
      </c>
      <c r="X149" s="91"/>
      <c r="Y149" s="36"/>
      <c r="Z149" s="36"/>
      <c r="AA149" s="36"/>
      <c r="AB149" s="36"/>
      <c r="AC149" s="36"/>
      <c r="AD149" s="36"/>
      <c r="AE149" s="88"/>
      <c r="AF149" s="83">
        <f>SUM(Y149:AE149)</f>
        <v>0</v>
      </c>
      <c r="AG149" s="95"/>
      <c r="AH149" s="83">
        <f t="shared" ca="1" si="67"/>
        <v>38.355937500000003</v>
      </c>
    </row>
    <row r="150" spans="1:44" ht="28" customHeight="1" x14ac:dyDescent="0.2">
      <c r="A150" s="25" t="s">
        <v>52</v>
      </c>
      <c r="B150" s="24" t="s">
        <v>102</v>
      </c>
      <c r="C150" s="24" t="s">
        <v>233</v>
      </c>
      <c r="D150" s="34" t="s">
        <v>102</v>
      </c>
      <c r="E150" s="19" t="s">
        <v>1</v>
      </c>
      <c r="F150" s="19" t="s">
        <v>126</v>
      </c>
      <c r="G150" s="31">
        <v>1</v>
      </c>
      <c r="H150" s="133">
        <v>6</v>
      </c>
      <c r="I150" s="83">
        <f t="shared" si="68"/>
        <v>6</v>
      </c>
      <c r="J150" s="66"/>
      <c r="K150" s="36"/>
      <c r="L150" s="36"/>
      <c r="M150" s="36"/>
      <c r="N150" s="36">
        <f>I150</f>
        <v>6</v>
      </c>
      <c r="O150" s="36"/>
      <c r="P150" s="36"/>
      <c r="Q150" s="36"/>
      <c r="R150" s="36"/>
      <c r="S150" s="36"/>
      <c r="T150" s="36"/>
      <c r="U150" s="36"/>
      <c r="V150" s="88"/>
      <c r="W150" s="83">
        <f t="shared" si="70"/>
        <v>6</v>
      </c>
      <c r="X150" s="91"/>
      <c r="Y150" s="36"/>
      <c r="Z150" s="36"/>
      <c r="AA150" s="36"/>
      <c r="AB150" s="36"/>
      <c r="AC150" s="36"/>
      <c r="AD150" s="36"/>
      <c r="AE150" s="88"/>
      <c r="AF150" s="83">
        <f t="shared" ref="AF150:AF156" si="72">SUM(Y150:AE150)</f>
        <v>0</v>
      </c>
      <c r="AG150" s="95"/>
      <c r="AH150" s="83">
        <f t="shared" si="67"/>
        <v>6</v>
      </c>
    </row>
    <row r="151" spans="1:44" ht="28" customHeight="1" x14ac:dyDescent="0.2">
      <c r="A151" s="25" t="s">
        <v>52</v>
      </c>
      <c r="B151" s="24" t="s">
        <v>246</v>
      </c>
      <c r="C151" s="24" t="s">
        <v>233</v>
      </c>
      <c r="D151" s="34" t="s">
        <v>100</v>
      </c>
      <c r="E151" s="19" t="s">
        <v>1</v>
      </c>
      <c r="F151" s="19" t="s">
        <v>126</v>
      </c>
      <c r="G151" s="31">
        <v>1</v>
      </c>
      <c r="H151" s="133">
        <v>6</v>
      </c>
      <c r="I151" s="83">
        <f t="shared" si="68"/>
        <v>6</v>
      </c>
      <c r="J151" s="66"/>
      <c r="K151" s="36"/>
      <c r="L151" s="36"/>
      <c r="M151" s="36"/>
      <c r="N151" s="36"/>
      <c r="O151" s="36">
        <f>I151</f>
        <v>6</v>
      </c>
      <c r="P151" s="36"/>
      <c r="Q151" s="36"/>
      <c r="R151" s="36"/>
      <c r="S151" s="36"/>
      <c r="T151" s="36"/>
      <c r="U151" s="36"/>
      <c r="V151" s="88"/>
      <c r="W151" s="83">
        <f t="shared" si="70"/>
        <v>6</v>
      </c>
      <c r="X151" s="91"/>
      <c r="Y151" s="36"/>
      <c r="Z151" s="36"/>
      <c r="AA151" s="36"/>
      <c r="AB151" s="36"/>
      <c r="AC151" s="36"/>
      <c r="AD151" s="36"/>
      <c r="AE151" s="88"/>
      <c r="AF151" s="83">
        <f t="shared" si="72"/>
        <v>0</v>
      </c>
      <c r="AG151" s="95"/>
      <c r="AH151" s="83">
        <f t="shared" si="67"/>
        <v>6</v>
      </c>
    </row>
    <row r="152" spans="1:44" ht="28" customHeight="1" x14ac:dyDescent="0.2">
      <c r="A152" s="25" t="s">
        <v>52</v>
      </c>
      <c r="B152" s="24" t="s">
        <v>88</v>
      </c>
      <c r="C152" s="24" t="s">
        <v>41</v>
      </c>
      <c r="D152" s="30" t="s">
        <v>53</v>
      </c>
      <c r="E152" s="19" t="s">
        <v>1</v>
      </c>
      <c r="F152" s="19" t="s">
        <v>126</v>
      </c>
      <c r="G152" s="31">
        <v>1</v>
      </c>
      <c r="H152" s="133">
        <v>225</v>
      </c>
      <c r="I152" s="83">
        <f t="shared" si="68"/>
        <v>225</v>
      </c>
      <c r="J152" s="66"/>
      <c r="K152" s="36"/>
      <c r="L152" s="36"/>
      <c r="M152" s="36"/>
      <c r="N152" s="36"/>
      <c r="O152" s="36"/>
      <c r="P152" s="36"/>
      <c r="Q152" s="36"/>
      <c r="R152" s="36"/>
      <c r="S152" s="36"/>
      <c r="T152" s="36"/>
      <c r="U152" s="36"/>
      <c r="V152" s="88"/>
      <c r="W152" s="83">
        <f t="shared" si="70"/>
        <v>0</v>
      </c>
      <c r="X152" s="91"/>
      <c r="Y152" s="36">
        <f>I152</f>
        <v>225</v>
      </c>
      <c r="Z152" s="36"/>
      <c r="AA152" s="36"/>
      <c r="AB152" s="36"/>
      <c r="AC152" s="36"/>
      <c r="AD152" s="36"/>
      <c r="AE152" s="88"/>
      <c r="AF152" s="83">
        <f t="shared" si="72"/>
        <v>225</v>
      </c>
      <c r="AG152" s="95"/>
      <c r="AH152" s="83">
        <f t="shared" si="67"/>
        <v>225</v>
      </c>
    </row>
    <row r="153" spans="1:44" ht="28" customHeight="1" x14ac:dyDescent="0.2">
      <c r="A153" s="25" t="s">
        <v>52</v>
      </c>
      <c r="B153" s="24" t="s">
        <v>176</v>
      </c>
      <c r="C153" s="24" t="s">
        <v>120</v>
      </c>
      <c r="D153" s="24" t="s">
        <v>85</v>
      </c>
      <c r="E153" s="19" t="s">
        <v>1</v>
      </c>
      <c r="F153" s="19" t="s">
        <v>126</v>
      </c>
      <c r="G153" s="31">
        <v>1</v>
      </c>
      <c r="H153" s="133">
        <v>15</v>
      </c>
      <c r="I153" s="83">
        <f t="shared" si="68"/>
        <v>15</v>
      </c>
      <c r="J153" s="66"/>
      <c r="K153" s="36"/>
      <c r="L153" s="36"/>
      <c r="M153" s="36"/>
      <c r="N153" s="36"/>
      <c r="O153" s="36"/>
      <c r="P153" s="36"/>
      <c r="Q153" s="36"/>
      <c r="R153" s="36"/>
      <c r="S153" s="36"/>
      <c r="T153" s="36"/>
      <c r="U153" s="36"/>
      <c r="V153" s="88"/>
      <c r="W153" s="83">
        <f t="shared" si="70"/>
        <v>0</v>
      </c>
      <c r="X153" s="91"/>
      <c r="Y153" s="36"/>
      <c r="Z153" s="36">
        <f>I153</f>
        <v>15</v>
      </c>
      <c r="AA153" s="36"/>
      <c r="AB153" s="36"/>
      <c r="AC153" s="36"/>
      <c r="AD153" s="36"/>
      <c r="AE153" s="88"/>
      <c r="AF153" s="83">
        <f t="shared" si="72"/>
        <v>15</v>
      </c>
      <c r="AG153" s="95"/>
      <c r="AH153" s="83">
        <f t="shared" si="67"/>
        <v>15</v>
      </c>
    </row>
    <row r="154" spans="1:44" ht="28" customHeight="1" x14ac:dyDescent="0.2">
      <c r="A154" s="25" t="s">
        <v>52</v>
      </c>
      <c r="B154" s="24" t="s">
        <v>177</v>
      </c>
      <c r="C154" s="24" t="s">
        <v>121</v>
      </c>
      <c r="D154" s="24" t="s">
        <v>86</v>
      </c>
      <c r="E154" s="19" t="s">
        <v>1</v>
      </c>
      <c r="F154" s="19" t="s">
        <v>126</v>
      </c>
      <c r="G154" s="31">
        <v>1</v>
      </c>
      <c r="H154" s="133">
        <v>6</v>
      </c>
      <c r="I154" s="83">
        <f t="shared" si="68"/>
        <v>6</v>
      </c>
      <c r="J154" s="66"/>
      <c r="K154" s="36"/>
      <c r="L154" s="36"/>
      <c r="M154" s="36"/>
      <c r="N154" s="36"/>
      <c r="O154" s="36"/>
      <c r="P154" s="36"/>
      <c r="Q154" s="36"/>
      <c r="R154" s="36"/>
      <c r="S154" s="36"/>
      <c r="T154" s="36"/>
      <c r="U154" s="36"/>
      <c r="V154" s="88"/>
      <c r="W154" s="83">
        <f t="shared" si="70"/>
        <v>0</v>
      </c>
      <c r="X154" s="91"/>
      <c r="Y154" s="36"/>
      <c r="Z154" s="36"/>
      <c r="AA154" s="36">
        <f>I154</f>
        <v>6</v>
      </c>
      <c r="AB154" s="36"/>
      <c r="AC154" s="36"/>
      <c r="AD154" s="36"/>
      <c r="AE154" s="88"/>
      <c r="AF154" s="83">
        <f t="shared" si="72"/>
        <v>6</v>
      </c>
      <c r="AG154" s="95"/>
      <c r="AH154" s="83">
        <f t="shared" si="67"/>
        <v>6</v>
      </c>
    </row>
    <row r="155" spans="1:44" ht="28" customHeight="1" x14ac:dyDescent="0.2">
      <c r="A155" s="25" t="s">
        <v>52</v>
      </c>
      <c r="B155" s="24" t="s">
        <v>99</v>
      </c>
      <c r="C155" s="24" t="s">
        <v>122</v>
      </c>
      <c r="D155" s="24" t="s">
        <v>2</v>
      </c>
      <c r="E155" s="19" t="s">
        <v>1</v>
      </c>
      <c r="F155" s="19" t="s">
        <v>126</v>
      </c>
      <c r="G155" s="31">
        <v>1</v>
      </c>
      <c r="H155" s="133">
        <v>6</v>
      </c>
      <c r="I155" s="83">
        <f t="shared" si="68"/>
        <v>6</v>
      </c>
      <c r="J155" s="66"/>
      <c r="K155" s="36"/>
      <c r="L155" s="36"/>
      <c r="M155" s="36"/>
      <c r="N155" s="36"/>
      <c r="O155" s="36"/>
      <c r="P155" s="36"/>
      <c r="Q155" s="36"/>
      <c r="R155" s="36"/>
      <c r="S155" s="36"/>
      <c r="T155" s="36"/>
      <c r="U155" s="36"/>
      <c r="V155" s="88"/>
      <c r="W155" s="83">
        <f t="shared" si="70"/>
        <v>0</v>
      </c>
      <c r="X155" s="91"/>
      <c r="Y155" s="36"/>
      <c r="Z155" s="36"/>
      <c r="AA155" s="36"/>
      <c r="AB155" s="36">
        <f>I155</f>
        <v>6</v>
      </c>
      <c r="AC155" s="36"/>
      <c r="AD155" s="36"/>
      <c r="AE155" s="88"/>
      <c r="AF155" s="83">
        <f t="shared" si="72"/>
        <v>6</v>
      </c>
      <c r="AG155" s="95"/>
      <c r="AH155" s="83">
        <f t="shared" si="67"/>
        <v>6</v>
      </c>
    </row>
    <row r="156" spans="1:44" ht="28" customHeight="1" x14ac:dyDescent="0.2">
      <c r="A156" s="25" t="s">
        <v>52</v>
      </c>
      <c r="B156" s="24" t="s">
        <v>92</v>
      </c>
      <c r="C156" s="24" t="s">
        <v>124</v>
      </c>
      <c r="D156" s="24" t="s">
        <v>92</v>
      </c>
      <c r="E156" s="19" t="s">
        <v>1</v>
      </c>
      <c r="F156" s="19" t="s">
        <v>126</v>
      </c>
      <c r="G156" s="31">
        <v>1</v>
      </c>
      <c r="H156" s="133">
        <v>6</v>
      </c>
      <c r="I156" s="83">
        <f t="shared" si="68"/>
        <v>6</v>
      </c>
      <c r="J156" s="66"/>
      <c r="K156" s="36"/>
      <c r="L156" s="36"/>
      <c r="M156" s="36"/>
      <c r="N156" s="36"/>
      <c r="O156" s="36"/>
      <c r="P156" s="36"/>
      <c r="Q156" s="36"/>
      <c r="R156" s="36"/>
      <c r="S156" s="36"/>
      <c r="T156" s="36"/>
      <c r="U156" s="36"/>
      <c r="V156" s="88"/>
      <c r="W156" s="83">
        <f t="shared" si="70"/>
        <v>0</v>
      </c>
      <c r="X156" s="91"/>
      <c r="Y156" s="36"/>
      <c r="Z156" s="36"/>
      <c r="AA156" s="36"/>
      <c r="AB156" s="36"/>
      <c r="AC156" s="36"/>
      <c r="AD156" s="36">
        <f>I156</f>
        <v>6</v>
      </c>
      <c r="AE156" s="88"/>
      <c r="AF156" s="83">
        <f t="shared" si="72"/>
        <v>6</v>
      </c>
      <c r="AG156" s="95"/>
      <c r="AH156" s="83">
        <f t="shared" si="67"/>
        <v>6</v>
      </c>
    </row>
    <row r="157" spans="1:44" ht="28" customHeight="1" x14ac:dyDescent="0.2">
      <c r="A157" s="25" t="s">
        <v>52</v>
      </c>
      <c r="B157" s="24" t="s">
        <v>87</v>
      </c>
      <c r="C157" s="24" t="s">
        <v>123</v>
      </c>
      <c r="D157" s="34" t="s">
        <v>87</v>
      </c>
      <c r="E157" s="19" t="s">
        <v>1</v>
      </c>
      <c r="F157" s="19" t="s">
        <v>126</v>
      </c>
      <c r="G157" s="180">
        <f>1/5</f>
        <v>0.2</v>
      </c>
      <c r="H157" s="105">
        <f ca="1">I$49</f>
        <v>776.07295918367379</v>
      </c>
      <c r="I157" s="83">
        <f t="shared" ca="1" si="68"/>
        <v>155.21459183673477</v>
      </c>
      <c r="J157" s="66"/>
      <c r="K157" s="36"/>
      <c r="L157" s="36"/>
      <c r="M157" s="36"/>
      <c r="N157" s="36"/>
      <c r="O157" s="36"/>
      <c r="P157" s="36"/>
      <c r="Q157" s="36"/>
      <c r="R157" s="36"/>
      <c r="S157" s="36"/>
      <c r="T157" s="36"/>
      <c r="U157" s="36"/>
      <c r="V157" s="88"/>
      <c r="W157" s="83">
        <f t="shared" ref="W157:W158" si="73">SUM(J157:V157)</f>
        <v>0</v>
      </c>
      <c r="X157" s="91"/>
      <c r="Y157" s="36"/>
      <c r="Z157" s="36"/>
      <c r="AA157" s="36"/>
      <c r="AB157" s="36"/>
      <c r="AC157" s="36">
        <f ca="1">I157</f>
        <v>155.21459183673477</v>
      </c>
      <c r="AD157" s="36"/>
      <c r="AE157" s="88"/>
      <c r="AF157" s="83">
        <f t="shared" ref="AF157:AF158" ca="1" si="74">SUM(Y157:AE157)</f>
        <v>155.21459183673477</v>
      </c>
      <c r="AG157" s="95"/>
      <c r="AH157" s="83">
        <f t="shared" ca="1" si="61"/>
        <v>155.21459183673477</v>
      </c>
    </row>
    <row r="158" spans="1:44" ht="28" customHeight="1" x14ac:dyDescent="0.2">
      <c r="A158" s="25" t="s">
        <v>52</v>
      </c>
      <c r="B158" s="24" t="s">
        <v>205</v>
      </c>
      <c r="C158" s="34" t="s">
        <v>219</v>
      </c>
      <c r="D158" s="30" t="s">
        <v>2</v>
      </c>
      <c r="E158" s="19" t="s">
        <v>1</v>
      </c>
      <c r="F158" s="19" t="s">
        <v>126</v>
      </c>
      <c r="G158" s="31">
        <v>1</v>
      </c>
      <c r="H158" s="133">
        <v>2.67</v>
      </c>
      <c r="I158" s="85">
        <f t="shared" si="68"/>
        <v>2.67</v>
      </c>
      <c r="J158" s="70"/>
      <c r="K158" s="71"/>
      <c r="L158" s="71"/>
      <c r="M158" s="71"/>
      <c r="N158" s="71"/>
      <c r="O158" s="71"/>
      <c r="P158" s="71"/>
      <c r="Q158" s="71"/>
      <c r="R158" s="71"/>
      <c r="S158" s="71"/>
      <c r="T158" s="71"/>
      <c r="U158" s="71"/>
      <c r="V158" s="89"/>
      <c r="W158" s="85">
        <f t="shared" si="73"/>
        <v>0</v>
      </c>
      <c r="X158" s="91"/>
      <c r="Y158" s="64"/>
      <c r="Z158" s="64"/>
      <c r="AA158" s="64"/>
      <c r="AB158" s="64"/>
      <c r="AC158" s="64"/>
      <c r="AD158" s="64">
        <f>I158</f>
        <v>2.67</v>
      </c>
      <c r="AE158" s="93"/>
      <c r="AF158" s="127">
        <f t="shared" si="74"/>
        <v>2.67</v>
      </c>
      <c r="AH158" s="85">
        <f t="shared" si="61"/>
        <v>2.67</v>
      </c>
      <c r="AI158" s="11"/>
      <c r="AJ158" s="11"/>
      <c r="AK158" s="65"/>
      <c r="AL158" s="65"/>
      <c r="AM158" s="65"/>
      <c r="AN158" s="65"/>
      <c r="AO158" s="65"/>
      <c r="AP158" s="65"/>
      <c r="AQ158" s="65"/>
      <c r="AR158" s="65"/>
    </row>
    <row r="159" spans="1:44" ht="28" customHeight="1" thickBot="1" x14ac:dyDescent="0.25">
      <c r="A159" s="53" t="s">
        <v>52</v>
      </c>
      <c r="B159" s="54" t="s">
        <v>64</v>
      </c>
      <c r="C159" s="54" t="s">
        <v>107</v>
      </c>
      <c r="D159" s="55" t="s">
        <v>64</v>
      </c>
      <c r="E159" s="22" t="s">
        <v>1</v>
      </c>
      <c r="F159" s="22" t="s">
        <v>126</v>
      </c>
      <c r="G159" s="49">
        <v>7.0000000000000007E-2</v>
      </c>
      <c r="H159" s="135">
        <f>'Page 1 Budget Summary TF'!F10</f>
        <v>1777.5000000000002</v>
      </c>
      <c r="I159" s="108">
        <f t="shared" si="68"/>
        <v>124.42500000000003</v>
      </c>
      <c r="J159" s="106"/>
      <c r="K159" s="51"/>
      <c r="L159" s="51"/>
      <c r="M159" s="51"/>
      <c r="N159" s="51"/>
      <c r="O159" s="51"/>
      <c r="P159" s="51"/>
      <c r="Q159" s="51"/>
      <c r="R159" s="51"/>
      <c r="S159" s="51"/>
      <c r="T159" s="51"/>
      <c r="U159" s="51"/>
      <c r="V159" s="111"/>
      <c r="W159" s="108">
        <f t="shared" ref="W159" si="75">SUM(J159:V159)</f>
        <v>0</v>
      </c>
      <c r="X159" s="114"/>
      <c r="Y159" s="51"/>
      <c r="Z159" s="51"/>
      <c r="AA159" s="51"/>
      <c r="AB159" s="51"/>
      <c r="AC159" s="51"/>
      <c r="AD159" s="51"/>
      <c r="AE159" s="111">
        <f>I159</f>
        <v>124.42500000000003</v>
      </c>
      <c r="AF159" s="108">
        <f t="shared" ref="AF159" si="76">SUM(Y159:AE159)</f>
        <v>124.42500000000003</v>
      </c>
      <c r="AG159" s="116"/>
      <c r="AH159" s="108">
        <f t="shared" si="61"/>
        <v>124.42500000000003</v>
      </c>
    </row>
    <row r="160" spans="1:44" ht="28" customHeight="1" thickBot="1" x14ac:dyDescent="0.25">
      <c r="A160" s="240" t="s">
        <v>73</v>
      </c>
      <c r="B160" s="241"/>
      <c r="C160" s="241"/>
      <c r="D160" s="241"/>
      <c r="E160" s="241"/>
      <c r="F160" s="241"/>
      <c r="G160" s="241"/>
      <c r="H160" s="242"/>
      <c r="I160" s="119">
        <f t="shared" ref="I160:W160" ca="1" si="77">SUM(I103:I159)</f>
        <v>1570.9580293367349</v>
      </c>
      <c r="J160" s="120">
        <f t="shared" si="77"/>
        <v>0</v>
      </c>
      <c r="K160" s="121">
        <f t="shared" si="77"/>
        <v>191.54999999999998</v>
      </c>
      <c r="L160" s="121">
        <f t="shared" si="77"/>
        <v>126.99249999999998</v>
      </c>
      <c r="M160" s="121">
        <f t="shared" si="77"/>
        <v>294</v>
      </c>
      <c r="N160" s="121">
        <f t="shared" si="77"/>
        <v>6</v>
      </c>
      <c r="O160" s="121">
        <f t="shared" si="77"/>
        <v>6</v>
      </c>
      <c r="P160" s="121">
        <f t="shared" si="77"/>
        <v>0</v>
      </c>
      <c r="Q160" s="121">
        <f t="shared" si="77"/>
        <v>0</v>
      </c>
      <c r="R160" s="121">
        <f t="shared" si="77"/>
        <v>0</v>
      </c>
      <c r="S160" s="121">
        <f t="shared" si="77"/>
        <v>134.5</v>
      </c>
      <c r="T160" s="121">
        <f t="shared" si="77"/>
        <v>152.5</v>
      </c>
      <c r="U160" s="121">
        <f t="shared" si="77"/>
        <v>9</v>
      </c>
      <c r="V160" s="122">
        <f t="shared" ca="1" si="77"/>
        <v>38.355937500000003</v>
      </c>
      <c r="W160" s="119">
        <f t="shared" ca="1" si="77"/>
        <v>958.89843750000011</v>
      </c>
      <c r="X160" s="120"/>
      <c r="Y160" s="121">
        <f t="shared" ref="Y160:AF160" si="78">SUM(Y103:Y159)</f>
        <v>225</v>
      </c>
      <c r="Z160" s="121">
        <f t="shared" si="78"/>
        <v>15</v>
      </c>
      <c r="AA160" s="121">
        <f t="shared" si="78"/>
        <v>6</v>
      </c>
      <c r="AB160" s="121">
        <f t="shared" si="78"/>
        <v>77.75</v>
      </c>
      <c r="AC160" s="121">
        <f t="shared" ca="1" si="78"/>
        <v>155.21459183673477</v>
      </c>
      <c r="AD160" s="121">
        <f t="shared" si="78"/>
        <v>8.67</v>
      </c>
      <c r="AE160" s="122">
        <f t="shared" si="78"/>
        <v>124.42500000000003</v>
      </c>
      <c r="AF160" s="119">
        <f t="shared" ca="1" si="78"/>
        <v>612.05959183673485</v>
      </c>
      <c r="AG160" s="123"/>
      <c r="AH160" s="118">
        <f t="shared" ca="1" si="61"/>
        <v>1570.9580293367349</v>
      </c>
    </row>
    <row r="161" spans="1:44" ht="28" customHeight="1" x14ac:dyDescent="0.2"/>
    <row r="163" spans="1:44" ht="26" customHeight="1" thickBot="1" x14ac:dyDescent="0.25"/>
    <row r="164" spans="1:44" ht="32" customHeight="1" thickBot="1" x14ac:dyDescent="0.25">
      <c r="A164" s="17"/>
      <c r="C164" s="17"/>
      <c r="D164" s="17"/>
      <c r="E164" s="17"/>
      <c r="F164" s="17"/>
      <c r="G164" s="17"/>
      <c r="H164" s="131"/>
      <c r="I164" s="17"/>
      <c r="J164" s="243" t="s">
        <v>164</v>
      </c>
      <c r="K164" s="244"/>
      <c r="L164" s="244"/>
      <c r="M164" s="244"/>
      <c r="N164" s="244"/>
      <c r="O164" s="244"/>
      <c r="P164" s="244"/>
      <c r="Q164" s="244"/>
      <c r="R164" s="244"/>
      <c r="S164" s="244"/>
      <c r="T164" s="244"/>
      <c r="U164" s="244"/>
      <c r="V164" s="244"/>
      <c r="W164" s="245"/>
      <c r="Y164" s="246" t="s">
        <v>165</v>
      </c>
      <c r="Z164" s="247"/>
      <c r="AA164" s="247"/>
      <c r="AB164" s="247"/>
      <c r="AC164" s="247"/>
      <c r="AD164" s="247"/>
      <c r="AE164" s="247"/>
      <c r="AF164" s="248"/>
      <c r="AG164" s="27"/>
      <c r="AH164" s="26"/>
    </row>
    <row r="165" spans="1:44" s="225" customFormat="1" ht="63" customHeight="1" thickBot="1" x14ac:dyDescent="0.2">
      <c r="A165" s="215" t="s">
        <v>239</v>
      </c>
      <c r="B165" s="216" t="s">
        <v>5</v>
      </c>
      <c r="C165" s="216" t="s">
        <v>248</v>
      </c>
      <c r="D165" s="217" t="s">
        <v>240</v>
      </c>
      <c r="E165" s="216" t="s">
        <v>241</v>
      </c>
      <c r="F165" s="216" t="s">
        <v>125</v>
      </c>
      <c r="G165" s="218" t="s">
        <v>67</v>
      </c>
      <c r="H165" s="218" t="s">
        <v>68</v>
      </c>
      <c r="I165" s="219" t="s">
        <v>195</v>
      </c>
      <c r="J165" s="220" t="s">
        <v>63</v>
      </c>
      <c r="K165" s="220" t="s">
        <v>56</v>
      </c>
      <c r="L165" s="220" t="s">
        <v>10</v>
      </c>
      <c r="M165" s="220" t="s">
        <v>11</v>
      </c>
      <c r="N165" s="220" t="s">
        <v>61</v>
      </c>
      <c r="O165" s="220" t="s">
        <v>13</v>
      </c>
      <c r="P165" s="220" t="s">
        <v>14</v>
      </c>
      <c r="Q165" s="220" t="s">
        <v>15</v>
      </c>
      <c r="R165" s="220" t="s">
        <v>62</v>
      </c>
      <c r="S165" s="220" t="s">
        <v>47</v>
      </c>
      <c r="T165" s="220" t="s">
        <v>75</v>
      </c>
      <c r="U165" s="220" t="s">
        <v>60</v>
      </c>
      <c r="V165" s="220" t="s">
        <v>76</v>
      </c>
      <c r="W165" s="221" t="s">
        <v>65</v>
      </c>
      <c r="X165" s="222"/>
      <c r="Y165" s="220" t="s">
        <v>17</v>
      </c>
      <c r="Z165" s="220" t="s">
        <v>18</v>
      </c>
      <c r="AA165" s="220" t="s">
        <v>19</v>
      </c>
      <c r="AB165" s="220" t="s">
        <v>2</v>
      </c>
      <c r="AC165" s="220" t="s">
        <v>242</v>
      </c>
      <c r="AD165" s="220" t="s">
        <v>59</v>
      </c>
      <c r="AE165" s="220" t="s">
        <v>64</v>
      </c>
      <c r="AF165" s="219" t="s">
        <v>4</v>
      </c>
      <c r="AG165" s="222"/>
      <c r="AH165" s="223" t="s">
        <v>166</v>
      </c>
      <c r="AI165" s="224"/>
      <c r="AJ165" s="224"/>
      <c r="AK165" s="224"/>
      <c r="AL165" s="224"/>
      <c r="AM165" s="224"/>
      <c r="AN165" s="224"/>
      <c r="AO165" s="224"/>
      <c r="AP165" s="224"/>
      <c r="AQ165" s="224"/>
      <c r="AR165" s="224"/>
    </row>
    <row r="166" spans="1:44" ht="28" customHeight="1" x14ac:dyDescent="0.2">
      <c r="A166" s="56" t="s">
        <v>155</v>
      </c>
      <c r="B166" s="24" t="s">
        <v>40</v>
      </c>
      <c r="C166" s="24" t="s">
        <v>28</v>
      </c>
      <c r="D166" s="32" t="s">
        <v>11</v>
      </c>
      <c r="E166" s="20" t="s">
        <v>93</v>
      </c>
      <c r="F166" s="20" t="s">
        <v>126</v>
      </c>
      <c r="G166" s="31">
        <v>1</v>
      </c>
      <c r="H166" s="133">
        <v>11.7</v>
      </c>
      <c r="I166" s="82">
        <f t="shared" ref="I166:I200" si="79">G166*H166</f>
        <v>11.7</v>
      </c>
      <c r="J166" s="124"/>
      <c r="K166" s="57"/>
      <c r="L166" s="57"/>
      <c r="M166" s="44">
        <f>I166</f>
        <v>11.7</v>
      </c>
      <c r="N166" s="57"/>
      <c r="O166" s="57"/>
      <c r="P166" s="57"/>
      <c r="Q166" s="57"/>
      <c r="R166" s="57"/>
      <c r="S166" s="57"/>
      <c r="T166" s="57"/>
      <c r="U166" s="57"/>
      <c r="V166" s="125"/>
      <c r="W166" s="82">
        <f t="shared" ref="W166:W167" si="80">SUM(J166:V166)</f>
        <v>11.7</v>
      </c>
      <c r="X166" s="126"/>
      <c r="Y166" s="57"/>
      <c r="Z166" s="57"/>
      <c r="AA166" s="57"/>
      <c r="AB166" s="57"/>
      <c r="AC166" s="57"/>
      <c r="AD166" s="57"/>
      <c r="AE166" s="125"/>
      <c r="AF166" s="82">
        <f t="shared" ref="AF166:AF167" si="81">SUM(Y166:AE166)</f>
        <v>0</v>
      </c>
      <c r="AG166" s="94"/>
      <c r="AH166" s="82">
        <f t="shared" ref="AH166:AH167" si="82">AF166+W166</f>
        <v>11.7</v>
      </c>
    </row>
    <row r="167" spans="1:44" ht="28" customHeight="1" x14ac:dyDescent="0.2">
      <c r="A167" s="25" t="s">
        <v>155</v>
      </c>
      <c r="B167" s="24" t="s">
        <v>46</v>
      </c>
      <c r="C167" s="24" t="s">
        <v>204</v>
      </c>
      <c r="D167" s="32" t="s">
        <v>10</v>
      </c>
      <c r="E167" s="20" t="s">
        <v>93</v>
      </c>
      <c r="F167" s="20" t="s">
        <v>200</v>
      </c>
      <c r="G167" s="31">
        <v>12</v>
      </c>
      <c r="H167" s="133">
        <v>2.65</v>
      </c>
      <c r="I167" s="83">
        <f t="shared" si="79"/>
        <v>31.799999999999997</v>
      </c>
      <c r="J167" s="75"/>
      <c r="K167" s="50"/>
      <c r="L167" s="36">
        <f>I167</f>
        <v>31.799999999999997</v>
      </c>
      <c r="M167" s="50"/>
      <c r="N167" s="50"/>
      <c r="O167" s="50"/>
      <c r="P167" s="50"/>
      <c r="Q167" s="50"/>
      <c r="R167" s="50"/>
      <c r="S167" s="50"/>
      <c r="T167" s="50"/>
      <c r="U167" s="50"/>
      <c r="V167" s="110"/>
      <c r="W167" s="83">
        <f t="shared" si="80"/>
        <v>31.799999999999997</v>
      </c>
      <c r="X167" s="113"/>
      <c r="Y167" s="50"/>
      <c r="Z167" s="50"/>
      <c r="AA167" s="50"/>
      <c r="AB167" s="50"/>
      <c r="AC167" s="50"/>
      <c r="AD167" s="50"/>
      <c r="AE167" s="110"/>
      <c r="AF167" s="83">
        <f t="shared" si="81"/>
        <v>0</v>
      </c>
      <c r="AG167" s="95"/>
      <c r="AH167" s="83">
        <f t="shared" si="82"/>
        <v>31.799999999999997</v>
      </c>
    </row>
    <row r="168" spans="1:44" ht="28" customHeight="1" x14ac:dyDescent="0.2">
      <c r="A168" s="25" t="s">
        <v>155</v>
      </c>
      <c r="B168" s="24" t="s">
        <v>46</v>
      </c>
      <c r="C168" s="24" t="s">
        <v>175</v>
      </c>
      <c r="D168" s="32" t="s">
        <v>10</v>
      </c>
      <c r="E168" s="69" t="s">
        <v>93</v>
      </c>
      <c r="F168" s="69" t="s">
        <v>200</v>
      </c>
      <c r="G168" s="31">
        <v>1</v>
      </c>
      <c r="H168" s="133">
        <v>6.5</v>
      </c>
      <c r="I168" s="83">
        <f t="shared" si="79"/>
        <v>6.5</v>
      </c>
      <c r="J168" s="75"/>
      <c r="K168" s="50"/>
      <c r="L168" s="36">
        <f>I168</f>
        <v>6.5</v>
      </c>
      <c r="M168" s="50"/>
      <c r="N168" s="50"/>
      <c r="O168" s="50"/>
      <c r="P168" s="50"/>
      <c r="Q168" s="50"/>
      <c r="R168" s="50"/>
      <c r="S168" s="50"/>
      <c r="T168" s="50"/>
      <c r="U168" s="50"/>
      <c r="V168" s="110"/>
      <c r="W168" s="83">
        <f>SUM(J168:V168)</f>
        <v>6.5</v>
      </c>
      <c r="X168" s="113"/>
      <c r="Y168" s="50"/>
      <c r="Z168" s="50"/>
      <c r="AA168" s="50"/>
      <c r="AB168" s="50"/>
      <c r="AC168" s="50"/>
      <c r="AD168" s="50"/>
      <c r="AE168" s="110"/>
      <c r="AF168" s="83">
        <f>SUM(Y168:AE168)</f>
        <v>0</v>
      </c>
      <c r="AG168" s="95"/>
      <c r="AH168" s="83">
        <f>AF168+W168</f>
        <v>6.5</v>
      </c>
    </row>
    <row r="169" spans="1:44" ht="28" customHeight="1" x14ac:dyDescent="0.2">
      <c r="A169" s="25" t="s">
        <v>155</v>
      </c>
      <c r="B169" s="24" t="s">
        <v>40</v>
      </c>
      <c r="C169" s="24" t="s">
        <v>28</v>
      </c>
      <c r="D169" s="32" t="s">
        <v>11</v>
      </c>
      <c r="E169" s="20" t="s">
        <v>98</v>
      </c>
      <c r="F169" s="20" t="s">
        <v>126</v>
      </c>
      <c r="G169" s="31">
        <v>1</v>
      </c>
      <c r="H169" s="133">
        <v>11.7</v>
      </c>
      <c r="I169" s="83">
        <f t="shared" si="79"/>
        <v>11.7</v>
      </c>
      <c r="J169" s="75"/>
      <c r="K169" s="50"/>
      <c r="L169" s="50"/>
      <c r="M169" s="36">
        <f>I169</f>
        <v>11.7</v>
      </c>
      <c r="N169" s="50"/>
      <c r="O169" s="50"/>
      <c r="P169" s="50"/>
      <c r="Q169" s="50"/>
      <c r="R169" s="50"/>
      <c r="S169" s="50"/>
      <c r="T169" s="50"/>
      <c r="U169" s="50"/>
      <c r="V169" s="110"/>
      <c r="W169" s="83">
        <f t="shared" ref="W169:W196" si="83">SUM(J169:V169)</f>
        <v>11.7</v>
      </c>
      <c r="X169" s="113"/>
      <c r="Y169" s="50"/>
      <c r="Z169" s="50"/>
      <c r="AA169" s="50"/>
      <c r="AB169" s="50"/>
      <c r="AC169" s="50"/>
      <c r="AD169" s="50"/>
      <c r="AE169" s="110"/>
      <c r="AF169" s="83">
        <f t="shared" ref="AF169:AF196" si="84">SUM(Y169:AE169)</f>
        <v>0</v>
      </c>
      <c r="AG169" s="95"/>
      <c r="AH169" s="83">
        <f t="shared" ref="AH169:AH196" si="85">AF169+W169</f>
        <v>11.7</v>
      </c>
    </row>
    <row r="170" spans="1:44" ht="28" customHeight="1" x14ac:dyDescent="0.2">
      <c r="A170" s="25" t="s">
        <v>155</v>
      </c>
      <c r="B170" s="24" t="s">
        <v>46</v>
      </c>
      <c r="C170" s="24" t="s">
        <v>152</v>
      </c>
      <c r="D170" s="32" t="s">
        <v>10</v>
      </c>
      <c r="E170" s="20" t="s">
        <v>98</v>
      </c>
      <c r="F170" s="20" t="s">
        <v>201</v>
      </c>
      <c r="G170" s="31">
        <v>0.05</v>
      </c>
      <c r="H170" s="133">
        <v>62</v>
      </c>
      <c r="I170" s="83">
        <f t="shared" si="79"/>
        <v>3.1</v>
      </c>
      <c r="J170" s="75"/>
      <c r="K170" s="50"/>
      <c r="L170" s="36">
        <f>I170</f>
        <v>3.1</v>
      </c>
      <c r="M170" s="50"/>
      <c r="N170" s="50"/>
      <c r="O170" s="50"/>
      <c r="P170" s="50"/>
      <c r="Q170" s="50"/>
      <c r="R170" s="50"/>
      <c r="S170" s="50"/>
      <c r="T170" s="50"/>
      <c r="U170" s="50"/>
      <c r="V170" s="110"/>
      <c r="W170" s="83">
        <f t="shared" si="83"/>
        <v>3.1</v>
      </c>
      <c r="X170" s="113"/>
      <c r="Y170" s="50"/>
      <c r="Z170" s="50"/>
      <c r="AA170" s="50"/>
      <c r="AB170" s="50"/>
      <c r="AC170" s="50"/>
      <c r="AD170" s="50"/>
      <c r="AE170" s="110"/>
      <c r="AF170" s="83">
        <f t="shared" si="84"/>
        <v>0</v>
      </c>
      <c r="AG170" s="95"/>
      <c r="AH170" s="83">
        <f t="shared" si="85"/>
        <v>3.1</v>
      </c>
    </row>
    <row r="171" spans="1:44" ht="28" customHeight="1" x14ac:dyDescent="0.2">
      <c r="A171" s="25" t="s">
        <v>155</v>
      </c>
      <c r="B171" s="24" t="s">
        <v>84</v>
      </c>
      <c r="C171" s="24" t="s">
        <v>28</v>
      </c>
      <c r="D171" s="32" t="s">
        <v>11</v>
      </c>
      <c r="E171" s="20" t="s">
        <v>98</v>
      </c>
      <c r="F171" s="20" t="s">
        <v>126</v>
      </c>
      <c r="G171" s="31">
        <v>1</v>
      </c>
      <c r="H171" s="133">
        <v>11.7</v>
      </c>
      <c r="I171" s="83">
        <f t="shared" si="79"/>
        <v>11.7</v>
      </c>
      <c r="J171" s="75"/>
      <c r="K171" s="50"/>
      <c r="L171" s="50"/>
      <c r="M171" s="36">
        <f>I171</f>
        <v>11.7</v>
      </c>
      <c r="N171" s="50"/>
      <c r="O171" s="50"/>
      <c r="P171" s="50"/>
      <c r="Q171" s="50"/>
      <c r="R171" s="50"/>
      <c r="S171" s="50"/>
      <c r="T171" s="50"/>
      <c r="U171" s="50"/>
      <c r="V171" s="110"/>
      <c r="W171" s="83">
        <f t="shared" si="83"/>
        <v>11.7</v>
      </c>
      <c r="X171" s="113"/>
      <c r="Y171" s="50"/>
      <c r="Z171" s="50"/>
      <c r="AA171" s="50"/>
      <c r="AB171" s="50"/>
      <c r="AC171" s="50"/>
      <c r="AD171" s="50"/>
      <c r="AE171" s="110"/>
      <c r="AF171" s="83">
        <f t="shared" si="84"/>
        <v>0</v>
      </c>
      <c r="AG171" s="95"/>
      <c r="AH171" s="83">
        <f t="shared" si="85"/>
        <v>11.7</v>
      </c>
    </row>
    <row r="172" spans="1:44" ht="28" customHeight="1" x14ac:dyDescent="0.2">
      <c r="A172" s="25" t="s">
        <v>155</v>
      </c>
      <c r="B172" s="24" t="s">
        <v>50</v>
      </c>
      <c r="C172" s="24" t="s">
        <v>134</v>
      </c>
      <c r="D172" s="32" t="s">
        <v>49</v>
      </c>
      <c r="E172" s="20" t="s">
        <v>98</v>
      </c>
      <c r="F172" s="20" t="s">
        <v>202</v>
      </c>
      <c r="G172" s="31">
        <v>200</v>
      </c>
      <c r="H172" s="133">
        <v>0.35</v>
      </c>
      <c r="I172" s="83">
        <f t="shared" si="79"/>
        <v>70</v>
      </c>
      <c r="J172" s="75"/>
      <c r="K172" s="36">
        <f>I172</f>
        <v>70</v>
      </c>
      <c r="L172" s="50"/>
      <c r="M172" s="50"/>
      <c r="N172" s="50"/>
      <c r="O172" s="50"/>
      <c r="P172" s="50"/>
      <c r="Q172" s="50"/>
      <c r="R172" s="50"/>
      <c r="S172" s="50"/>
      <c r="T172" s="50"/>
      <c r="U172" s="50"/>
      <c r="V172" s="110"/>
      <c r="W172" s="83">
        <f t="shared" si="83"/>
        <v>70</v>
      </c>
      <c r="X172" s="113"/>
      <c r="Y172" s="50"/>
      <c r="Z172" s="50"/>
      <c r="AA172" s="50"/>
      <c r="AB172" s="50"/>
      <c r="AC172" s="50"/>
      <c r="AD172" s="50"/>
      <c r="AE172" s="110"/>
      <c r="AF172" s="83">
        <f t="shared" si="84"/>
        <v>0</v>
      </c>
      <c r="AG172" s="95"/>
      <c r="AH172" s="83">
        <f t="shared" si="85"/>
        <v>70</v>
      </c>
    </row>
    <row r="173" spans="1:44" ht="28" customHeight="1" x14ac:dyDescent="0.2">
      <c r="A173" s="25" t="s">
        <v>155</v>
      </c>
      <c r="B173" s="24" t="s">
        <v>29</v>
      </c>
      <c r="C173" s="24" t="s">
        <v>173</v>
      </c>
      <c r="D173" s="46" t="s">
        <v>11</v>
      </c>
      <c r="E173" s="20" t="s">
        <v>187</v>
      </c>
      <c r="F173" s="19" t="s">
        <v>126</v>
      </c>
      <c r="G173" s="31">
        <v>1</v>
      </c>
      <c r="H173" s="133">
        <v>23.5</v>
      </c>
      <c r="I173" s="83">
        <f t="shared" si="79"/>
        <v>23.5</v>
      </c>
      <c r="J173" s="66"/>
      <c r="K173" s="36"/>
      <c r="L173" s="36"/>
      <c r="M173" s="36">
        <f>I173</f>
        <v>23.5</v>
      </c>
      <c r="N173" s="36"/>
      <c r="O173" s="36"/>
      <c r="P173" s="36"/>
      <c r="Q173" s="36"/>
      <c r="R173" s="36"/>
      <c r="S173" s="36"/>
      <c r="T173" s="36"/>
      <c r="U173" s="36"/>
      <c r="V173" s="88"/>
      <c r="W173" s="83">
        <f t="shared" si="83"/>
        <v>23.5</v>
      </c>
      <c r="X173" s="91"/>
      <c r="Y173" s="36"/>
      <c r="Z173" s="36"/>
      <c r="AA173" s="36"/>
      <c r="AB173" s="36"/>
      <c r="AC173" s="36"/>
      <c r="AD173" s="36"/>
      <c r="AE173" s="88"/>
      <c r="AF173" s="83">
        <f t="shared" si="84"/>
        <v>0</v>
      </c>
      <c r="AG173" s="95"/>
      <c r="AH173" s="83">
        <f t="shared" si="85"/>
        <v>23.5</v>
      </c>
    </row>
    <row r="174" spans="1:44" ht="28" customHeight="1" x14ac:dyDescent="0.2">
      <c r="A174" s="25" t="s">
        <v>155</v>
      </c>
      <c r="B174" s="24" t="s">
        <v>43</v>
      </c>
      <c r="C174" s="24" t="s">
        <v>163</v>
      </c>
      <c r="D174" s="33" t="s">
        <v>10</v>
      </c>
      <c r="E174" s="20" t="s">
        <v>187</v>
      </c>
      <c r="F174" s="19" t="s">
        <v>126</v>
      </c>
      <c r="G174" s="31">
        <v>5</v>
      </c>
      <c r="H174" s="133">
        <v>1.5</v>
      </c>
      <c r="I174" s="83">
        <f t="shared" si="79"/>
        <v>7.5</v>
      </c>
      <c r="J174" s="66"/>
      <c r="K174" s="36"/>
      <c r="L174" s="36">
        <f>I174</f>
        <v>7.5</v>
      </c>
      <c r="M174" s="36"/>
      <c r="N174" s="36"/>
      <c r="O174" s="36"/>
      <c r="P174" s="36"/>
      <c r="Q174" s="36"/>
      <c r="R174" s="36"/>
      <c r="S174" s="36"/>
      <c r="T174" s="36"/>
      <c r="U174" s="36"/>
      <c r="V174" s="88"/>
      <c r="W174" s="83">
        <f t="shared" si="83"/>
        <v>7.5</v>
      </c>
      <c r="X174" s="91"/>
      <c r="Y174" s="36"/>
      <c r="Z174" s="36"/>
      <c r="AA174" s="36"/>
      <c r="AB174" s="36"/>
      <c r="AC174" s="36"/>
      <c r="AD174" s="36"/>
      <c r="AE174" s="88"/>
      <c r="AF174" s="83">
        <f t="shared" si="84"/>
        <v>0</v>
      </c>
      <c r="AG174" s="95"/>
      <c r="AH174" s="83">
        <f t="shared" si="85"/>
        <v>7.5</v>
      </c>
    </row>
    <row r="175" spans="1:44" ht="28" customHeight="1" x14ac:dyDescent="0.2">
      <c r="A175" s="25" t="s">
        <v>155</v>
      </c>
      <c r="B175" s="24" t="s">
        <v>31</v>
      </c>
      <c r="C175" s="24" t="s">
        <v>28</v>
      </c>
      <c r="D175" s="32" t="s">
        <v>11</v>
      </c>
      <c r="E175" s="20" t="s">
        <v>153</v>
      </c>
      <c r="F175" s="19" t="s">
        <v>126</v>
      </c>
      <c r="G175" s="31">
        <v>1</v>
      </c>
      <c r="H175" s="133">
        <v>11.7</v>
      </c>
      <c r="I175" s="83">
        <f t="shared" si="79"/>
        <v>11.7</v>
      </c>
      <c r="J175" s="66"/>
      <c r="K175" s="36"/>
      <c r="L175" s="36"/>
      <c r="M175" s="36">
        <f>I175</f>
        <v>11.7</v>
      </c>
      <c r="N175" s="36"/>
      <c r="O175" s="36"/>
      <c r="P175" s="36"/>
      <c r="Q175" s="36"/>
      <c r="R175" s="36"/>
      <c r="S175" s="36"/>
      <c r="T175" s="36"/>
      <c r="U175" s="36"/>
      <c r="V175" s="88"/>
      <c r="W175" s="83">
        <f t="shared" si="83"/>
        <v>11.7</v>
      </c>
      <c r="X175" s="91"/>
      <c r="Y175" s="36"/>
      <c r="Z175" s="36"/>
      <c r="AA175" s="36"/>
      <c r="AB175" s="36"/>
      <c r="AC175" s="36"/>
      <c r="AD175" s="36"/>
      <c r="AE175" s="88"/>
      <c r="AF175" s="83">
        <f t="shared" si="84"/>
        <v>0</v>
      </c>
      <c r="AG175" s="95"/>
      <c r="AH175" s="83">
        <f t="shared" si="85"/>
        <v>11.7</v>
      </c>
    </row>
    <row r="176" spans="1:44" s="13" customFormat="1" ht="28" customHeight="1" x14ac:dyDescent="0.2">
      <c r="A176" s="25" t="s">
        <v>155</v>
      </c>
      <c r="B176" s="24" t="s">
        <v>57</v>
      </c>
      <c r="C176" s="24" t="s">
        <v>186</v>
      </c>
      <c r="D176" s="47" t="s">
        <v>10</v>
      </c>
      <c r="E176" s="69" t="s">
        <v>153</v>
      </c>
      <c r="F176" s="19" t="s">
        <v>201</v>
      </c>
      <c r="G176" s="31">
        <v>0.125</v>
      </c>
      <c r="H176" s="133">
        <v>134</v>
      </c>
      <c r="I176" s="86">
        <f t="shared" si="79"/>
        <v>16.75</v>
      </c>
      <c r="J176" s="76"/>
      <c r="K176" s="45"/>
      <c r="L176" s="45">
        <f>I176</f>
        <v>16.75</v>
      </c>
      <c r="M176" s="45"/>
      <c r="N176" s="45"/>
      <c r="O176" s="45"/>
      <c r="P176" s="45"/>
      <c r="Q176" s="45"/>
      <c r="R176" s="45"/>
      <c r="S176" s="45"/>
      <c r="T176" s="45"/>
      <c r="U176" s="45"/>
      <c r="V176" s="80"/>
      <c r="W176" s="86">
        <f t="shared" si="83"/>
        <v>16.75</v>
      </c>
      <c r="X176" s="92"/>
      <c r="Y176" s="45"/>
      <c r="Z176" s="45"/>
      <c r="AA176" s="45"/>
      <c r="AB176" s="45"/>
      <c r="AC176" s="45"/>
      <c r="AD176" s="45"/>
      <c r="AE176" s="80"/>
      <c r="AF176" s="86">
        <f t="shared" si="84"/>
        <v>0</v>
      </c>
      <c r="AG176" s="96"/>
      <c r="AH176" s="86">
        <f t="shared" si="85"/>
        <v>16.75</v>
      </c>
    </row>
    <row r="177" spans="1:44" ht="28" customHeight="1" x14ac:dyDescent="0.2">
      <c r="A177" s="25" t="s">
        <v>155</v>
      </c>
      <c r="B177" s="24" t="s">
        <v>57</v>
      </c>
      <c r="C177" s="24" t="s">
        <v>131</v>
      </c>
      <c r="D177" s="33" t="s">
        <v>10</v>
      </c>
      <c r="E177" s="20" t="s">
        <v>153</v>
      </c>
      <c r="F177" s="20" t="s">
        <v>201</v>
      </c>
      <c r="G177" s="31">
        <v>0.125</v>
      </c>
      <c r="H177" s="133">
        <v>31.3</v>
      </c>
      <c r="I177" s="83">
        <f t="shared" si="79"/>
        <v>3.9125000000000001</v>
      </c>
      <c r="J177" s="66"/>
      <c r="K177" s="36"/>
      <c r="L177" s="36">
        <f>I177</f>
        <v>3.9125000000000001</v>
      </c>
      <c r="M177" s="36"/>
      <c r="N177" s="36"/>
      <c r="O177" s="36"/>
      <c r="P177" s="36"/>
      <c r="Q177" s="36"/>
      <c r="R177" s="36"/>
      <c r="S177" s="36"/>
      <c r="T177" s="36"/>
      <c r="U177" s="36"/>
      <c r="V177" s="88"/>
      <c r="W177" s="83">
        <f t="shared" si="83"/>
        <v>3.9125000000000001</v>
      </c>
      <c r="X177" s="91"/>
      <c r="Y177" s="36"/>
      <c r="Z177" s="36"/>
      <c r="AA177" s="36"/>
      <c r="AB177" s="36"/>
      <c r="AC177" s="36"/>
      <c r="AD177" s="36"/>
      <c r="AE177" s="88"/>
      <c r="AF177" s="83">
        <f t="shared" si="84"/>
        <v>0</v>
      </c>
      <c r="AG177" s="95"/>
      <c r="AH177" s="83">
        <f t="shared" si="85"/>
        <v>3.9125000000000001</v>
      </c>
    </row>
    <row r="178" spans="1:44" ht="28" customHeight="1" x14ac:dyDescent="0.2">
      <c r="A178" s="25" t="s">
        <v>155</v>
      </c>
      <c r="B178" s="24" t="s">
        <v>117</v>
      </c>
      <c r="C178" s="24" t="s">
        <v>128</v>
      </c>
      <c r="D178" s="33" t="s">
        <v>10</v>
      </c>
      <c r="E178" s="20" t="s">
        <v>153</v>
      </c>
      <c r="F178" s="20" t="s">
        <v>201</v>
      </c>
      <c r="G178" s="31">
        <v>0.05</v>
      </c>
      <c r="H178" s="133">
        <v>35</v>
      </c>
      <c r="I178" s="83">
        <f t="shared" si="79"/>
        <v>1.75</v>
      </c>
      <c r="J178" s="66"/>
      <c r="K178" s="36"/>
      <c r="L178" s="36">
        <f>I178</f>
        <v>1.75</v>
      </c>
      <c r="M178" s="36"/>
      <c r="N178" s="36"/>
      <c r="O178" s="36"/>
      <c r="P178" s="36"/>
      <c r="Q178" s="36"/>
      <c r="R178" s="36"/>
      <c r="S178" s="36"/>
      <c r="T178" s="36"/>
      <c r="U178" s="36"/>
      <c r="V178" s="88"/>
      <c r="W178" s="83">
        <f t="shared" si="83"/>
        <v>1.75</v>
      </c>
      <c r="X178" s="91"/>
      <c r="Y178" s="36"/>
      <c r="Z178" s="36"/>
      <c r="AA178" s="36"/>
      <c r="AB178" s="36"/>
      <c r="AC178" s="36"/>
      <c r="AD178" s="36"/>
      <c r="AE178" s="88"/>
      <c r="AF178" s="83">
        <f t="shared" si="84"/>
        <v>0</v>
      </c>
      <c r="AG178" s="95"/>
      <c r="AH178" s="83">
        <f t="shared" si="85"/>
        <v>1.75</v>
      </c>
    </row>
    <row r="179" spans="1:44" ht="28" customHeight="1" x14ac:dyDescent="0.2">
      <c r="A179" s="25" t="s">
        <v>155</v>
      </c>
      <c r="B179" s="24" t="s">
        <v>245</v>
      </c>
      <c r="C179" s="24" t="s">
        <v>128</v>
      </c>
      <c r="D179" s="33" t="s">
        <v>10</v>
      </c>
      <c r="E179" s="20" t="s">
        <v>153</v>
      </c>
      <c r="F179" s="20" t="s">
        <v>201</v>
      </c>
      <c r="G179" s="31">
        <v>0.05</v>
      </c>
      <c r="H179" s="133">
        <v>77</v>
      </c>
      <c r="I179" s="83">
        <f t="shared" si="79"/>
        <v>3.85</v>
      </c>
      <c r="J179" s="66"/>
      <c r="K179" s="36"/>
      <c r="L179" s="36">
        <f>I179</f>
        <v>3.85</v>
      </c>
      <c r="M179" s="36"/>
      <c r="N179" s="36"/>
      <c r="O179" s="36"/>
      <c r="P179" s="36"/>
      <c r="Q179" s="36"/>
      <c r="R179" s="36"/>
      <c r="S179" s="36"/>
      <c r="T179" s="36"/>
      <c r="U179" s="36"/>
      <c r="V179" s="88"/>
      <c r="W179" s="83">
        <f t="shared" si="83"/>
        <v>3.85</v>
      </c>
      <c r="X179" s="91"/>
      <c r="Y179" s="36"/>
      <c r="Z179" s="36"/>
      <c r="AA179" s="36"/>
      <c r="AB179" s="36"/>
      <c r="AC179" s="36"/>
      <c r="AD179" s="36"/>
      <c r="AE179" s="88"/>
      <c r="AF179" s="83">
        <f t="shared" si="84"/>
        <v>0</v>
      </c>
      <c r="AG179" s="95"/>
      <c r="AH179" s="83">
        <f t="shared" si="85"/>
        <v>3.85</v>
      </c>
    </row>
    <row r="180" spans="1:44" ht="28" customHeight="1" x14ac:dyDescent="0.2">
      <c r="A180" s="25" t="s">
        <v>155</v>
      </c>
      <c r="B180" s="24" t="s">
        <v>184</v>
      </c>
      <c r="C180" s="24" t="s">
        <v>28</v>
      </c>
      <c r="D180" s="46" t="s">
        <v>11</v>
      </c>
      <c r="E180" s="20" t="s">
        <v>94</v>
      </c>
      <c r="F180" s="19" t="s">
        <v>126</v>
      </c>
      <c r="G180" s="31">
        <v>2</v>
      </c>
      <c r="H180" s="133">
        <v>11.7</v>
      </c>
      <c r="I180" s="83">
        <f t="shared" si="79"/>
        <v>23.4</v>
      </c>
      <c r="J180" s="66"/>
      <c r="K180" s="36"/>
      <c r="L180" s="36"/>
      <c r="M180" s="36">
        <f>I180</f>
        <v>23.4</v>
      </c>
      <c r="N180" s="36"/>
      <c r="O180" s="36"/>
      <c r="P180" s="36"/>
      <c r="Q180" s="36"/>
      <c r="R180" s="36"/>
      <c r="S180" s="36"/>
      <c r="T180" s="36"/>
      <c r="U180" s="36"/>
      <c r="V180" s="88"/>
      <c r="W180" s="83">
        <f t="shared" si="83"/>
        <v>23.4</v>
      </c>
      <c r="X180" s="91"/>
      <c r="Y180" s="36"/>
      <c r="Z180" s="36"/>
      <c r="AA180" s="36"/>
      <c r="AB180" s="36"/>
      <c r="AC180" s="36"/>
      <c r="AD180" s="36"/>
      <c r="AE180" s="88"/>
      <c r="AF180" s="83">
        <f t="shared" si="84"/>
        <v>0</v>
      </c>
      <c r="AG180" s="95"/>
      <c r="AH180" s="83">
        <f t="shared" si="85"/>
        <v>23.4</v>
      </c>
    </row>
    <row r="181" spans="1:44" ht="28" customHeight="1" x14ac:dyDescent="0.2">
      <c r="A181" s="25" t="s">
        <v>155</v>
      </c>
      <c r="B181" s="24" t="s">
        <v>50</v>
      </c>
      <c r="C181" s="24" t="s">
        <v>161</v>
      </c>
      <c r="D181" s="32" t="s">
        <v>49</v>
      </c>
      <c r="E181" s="20" t="s">
        <v>94</v>
      </c>
      <c r="F181" s="19" t="s">
        <v>202</v>
      </c>
      <c r="G181" s="31">
        <v>240</v>
      </c>
      <c r="H181" s="133">
        <v>0.28999999999999998</v>
      </c>
      <c r="I181" s="83">
        <f t="shared" si="79"/>
        <v>69.599999999999994</v>
      </c>
      <c r="J181" s="66"/>
      <c r="K181" s="36">
        <f>I181</f>
        <v>69.599999999999994</v>
      </c>
      <c r="L181" s="36"/>
      <c r="M181" s="36"/>
      <c r="N181" s="36"/>
      <c r="O181" s="36"/>
      <c r="P181" s="36"/>
      <c r="Q181" s="36"/>
      <c r="R181" s="36"/>
      <c r="S181" s="36"/>
      <c r="T181" s="36"/>
      <c r="U181" s="36"/>
      <c r="V181" s="88"/>
      <c r="W181" s="83">
        <f t="shared" si="83"/>
        <v>69.599999999999994</v>
      </c>
      <c r="X181" s="91"/>
      <c r="Y181" s="36"/>
      <c r="Z181" s="36"/>
      <c r="AA181" s="36"/>
      <c r="AB181" s="36"/>
      <c r="AC181" s="36"/>
      <c r="AD181" s="36"/>
      <c r="AE181" s="88"/>
      <c r="AF181" s="83">
        <f t="shared" si="84"/>
        <v>0</v>
      </c>
      <c r="AG181" s="95"/>
      <c r="AH181" s="83">
        <f t="shared" si="85"/>
        <v>69.599999999999994</v>
      </c>
    </row>
    <row r="182" spans="1:44" ht="28" customHeight="1" x14ac:dyDescent="0.2">
      <c r="A182" s="25" t="s">
        <v>155</v>
      </c>
      <c r="B182" s="24" t="s">
        <v>50</v>
      </c>
      <c r="C182" s="24" t="s">
        <v>154</v>
      </c>
      <c r="D182" s="32" t="s">
        <v>49</v>
      </c>
      <c r="E182" s="20" t="s">
        <v>94</v>
      </c>
      <c r="F182" s="19" t="s">
        <v>202</v>
      </c>
      <c r="G182" s="31">
        <v>60</v>
      </c>
      <c r="H182" s="133">
        <v>0.31</v>
      </c>
      <c r="I182" s="83">
        <f t="shared" si="79"/>
        <v>18.600000000000001</v>
      </c>
      <c r="J182" s="66"/>
      <c r="K182" s="36">
        <f>I182</f>
        <v>18.600000000000001</v>
      </c>
      <c r="L182" s="36"/>
      <c r="M182" s="36"/>
      <c r="N182" s="36"/>
      <c r="O182" s="36"/>
      <c r="P182" s="36"/>
      <c r="Q182" s="36"/>
      <c r="R182" s="36"/>
      <c r="S182" s="36"/>
      <c r="T182" s="36"/>
      <c r="U182" s="36"/>
      <c r="V182" s="88"/>
      <c r="W182" s="83">
        <f t="shared" si="83"/>
        <v>18.600000000000001</v>
      </c>
      <c r="X182" s="91"/>
      <c r="Y182" s="36"/>
      <c r="Z182" s="36"/>
      <c r="AA182" s="36"/>
      <c r="AB182" s="36"/>
      <c r="AC182" s="36"/>
      <c r="AD182" s="36"/>
      <c r="AE182" s="88"/>
      <c r="AF182" s="83">
        <f t="shared" si="84"/>
        <v>0</v>
      </c>
      <c r="AG182" s="95"/>
      <c r="AH182" s="83">
        <f t="shared" si="85"/>
        <v>18.600000000000001</v>
      </c>
    </row>
    <row r="183" spans="1:44" ht="28" customHeight="1" x14ac:dyDescent="0.2">
      <c r="A183" s="25" t="s">
        <v>155</v>
      </c>
      <c r="B183" s="24" t="s">
        <v>185</v>
      </c>
      <c r="C183" s="24" t="s">
        <v>28</v>
      </c>
      <c r="D183" s="46" t="s">
        <v>11</v>
      </c>
      <c r="E183" s="20" t="s">
        <v>94</v>
      </c>
      <c r="F183" s="19" t="s">
        <v>126</v>
      </c>
      <c r="G183" s="31">
        <v>2</v>
      </c>
      <c r="H183" s="133">
        <v>11.7</v>
      </c>
      <c r="I183" s="83">
        <f t="shared" si="79"/>
        <v>23.4</v>
      </c>
      <c r="J183" s="66"/>
      <c r="K183" s="36"/>
      <c r="L183" s="36"/>
      <c r="M183" s="36">
        <f>I183</f>
        <v>23.4</v>
      </c>
      <c r="N183" s="36"/>
      <c r="O183" s="36"/>
      <c r="P183" s="36"/>
      <c r="Q183" s="36"/>
      <c r="R183" s="36"/>
      <c r="S183" s="36"/>
      <c r="T183" s="36"/>
      <c r="U183" s="36"/>
      <c r="V183" s="88"/>
      <c r="W183" s="83">
        <f t="shared" si="83"/>
        <v>23.4</v>
      </c>
      <c r="X183" s="91"/>
      <c r="Y183" s="36"/>
      <c r="Z183" s="36"/>
      <c r="AA183" s="36"/>
      <c r="AB183" s="36"/>
      <c r="AC183" s="36"/>
      <c r="AD183" s="36"/>
      <c r="AE183" s="88"/>
      <c r="AF183" s="83">
        <f t="shared" si="84"/>
        <v>0</v>
      </c>
      <c r="AG183" s="95"/>
      <c r="AH183" s="83">
        <f t="shared" si="85"/>
        <v>23.4</v>
      </c>
    </row>
    <row r="184" spans="1:44" ht="28" customHeight="1" x14ac:dyDescent="0.2">
      <c r="A184" s="25" t="s">
        <v>155</v>
      </c>
      <c r="B184" s="24" t="s">
        <v>50</v>
      </c>
      <c r="C184" s="24" t="s">
        <v>161</v>
      </c>
      <c r="D184" s="32" t="s">
        <v>49</v>
      </c>
      <c r="E184" s="20" t="s">
        <v>94</v>
      </c>
      <c r="F184" s="19" t="s">
        <v>202</v>
      </c>
      <c r="G184" s="31">
        <v>115</v>
      </c>
      <c r="H184" s="133">
        <v>0.28999999999999998</v>
      </c>
      <c r="I184" s="83">
        <f t="shared" si="79"/>
        <v>33.349999999999994</v>
      </c>
      <c r="J184" s="66"/>
      <c r="K184" s="36">
        <f>I184</f>
        <v>33.349999999999994</v>
      </c>
      <c r="L184" s="36"/>
      <c r="M184" s="36"/>
      <c r="N184" s="36"/>
      <c r="O184" s="36"/>
      <c r="P184" s="36"/>
      <c r="Q184" s="36"/>
      <c r="R184" s="36"/>
      <c r="S184" s="36"/>
      <c r="T184" s="36"/>
      <c r="U184" s="36"/>
      <c r="V184" s="88"/>
      <c r="W184" s="83">
        <f t="shared" si="83"/>
        <v>33.349999999999994</v>
      </c>
      <c r="X184" s="91"/>
      <c r="Y184" s="36"/>
      <c r="Z184" s="36"/>
      <c r="AA184" s="36"/>
      <c r="AB184" s="36"/>
      <c r="AC184" s="36"/>
      <c r="AD184" s="36"/>
      <c r="AE184" s="88"/>
      <c r="AF184" s="83">
        <f t="shared" si="84"/>
        <v>0</v>
      </c>
      <c r="AG184" s="95"/>
      <c r="AH184" s="83">
        <f t="shared" si="85"/>
        <v>33.349999999999994</v>
      </c>
    </row>
    <row r="185" spans="1:44" ht="28" customHeight="1" x14ac:dyDescent="0.2">
      <c r="A185" s="25" t="s">
        <v>155</v>
      </c>
      <c r="B185" s="24" t="s">
        <v>30</v>
      </c>
      <c r="C185" s="24" t="s">
        <v>173</v>
      </c>
      <c r="D185" s="33" t="s">
        <v>11</v>
      </c>
      <c r="E185" s="20" t="s">
        <v>209</v>
      </c>
      <c r="F185" s="19" t="s">
        <v>126</v>
      </c>
      <c r="G185" s="31">
        <v>1</v>
      </c>
      <c r="H185" s="133">
        <v>23.5</v>
      </c>
      <c r="I185" s="83">
        <f t="shared" si="79"/>
        <v>23.5</v>
      </c>
      <c r="J185" s="66"/>
      <c r="K185" s="36"/>
      <c r="L185" s="36"/>
      <c r="M185" s="36">
        <f>I185</f>
        <v>23.5</v>
      </c>
      <c r="N185" s="36"/>
      <c r="O185" s="36"/>
      <c r="P185" s="36"/>
      <c r="Q185" s="36"/>
      <c r="R185" s="36"/>
      <c r="S185" s="36"/>
      <c r="T185" s="36"/>
      <c r="U185" s="36"/>
      <c r="V185" s="88"/>
      <c r="W185" s="83">
        <f t="shared" si="83"/>
        <v>23.5</v>
      </c>
      <c r="X185" s="91"/>
      <c r="Y185" s="36"/>
      <c r="Z185" s="36"/>
      <c r="AA185" s="36"/>
      <c r="AB185" s="36"/>
      <c r="AC185" s="36"/>
      <c r="AD185" s="36"/>
      <c r="AE185" s="88"/>
      <c r="AF185" s="83">
        <f t="shared" si="84"/>
        <v>0</v>
      </c>
      <c r="AG185" s="95"/>
      <c r="AH185" s="83">
        <f t="shared" si="85"/>
        <v>23.5</v>
      </c>
    </row>
    <row r="186" spans="1:44" ht="28" customHeight="1" x14ac:dyDescent="0.2">
      <c r="A186" s="25" t="s">
        <v>155</v>
      </c>
      <c r="B186" s="24" t="s">
        <v>30</v>
      </c>
      <c r="C186" s="24" t="s">
        <v>218</v>
      </c>
      <c r="D186" s="33" t="s">
        <v>10</v>
      </c>
      <c r="E186" s="20" t="s">
        <v>209</v>
      </c>
      <c r="F186" s="19" t="s">
        <v>126</v>
      </c>
      <c r="G186" s="31">
        <v>5</v>
      </c>
      <c r="H186" s="133">
        <v>1.5</v>
      </c>
      <c r="I186" s="83">
        <f t="shared" si="79"/>
        <v>7.5</v>
      </c>
      <c r="J186" s="66"/>
      <c r="K186" s="36"/>
      <c r="L186" s="36">
        <f>I186</f>
        <v>7.5</v>
      </c>
      <c r="M186" s="36"/>
      <c r="N186" s="36"/>
      <c r="O186" s="36"/>
      <c r="P186" s="36"/>
      <c r="Q186" s="36"/>
      <c r="R186" s="36"/>
      <c r="S186" s="36"/>
      <c r="T186" s="36"/>
      <c r="U186" s="36"/>
      <c r="V186" s="88"/>
      <c r="W186" s="83">
        <f t="shared" si="83"/>
        <v>7.5</v>
      </c>
      <c r="X186" s="91"/>
      <c r="Y186" s="36"/>
      <c r="Z186" s="36"/>
      <c r="AA186" s="36"/>
      <c r="AB186" s="36"/>
      <c r="AC186" s="36"/>
      <c r="AD186" s="36"/>
      <c r="AE186" s="88"/>
      <c r="AF186" s="83">
        <f t="shared" si="84"/>
        <v>0</v>
      </c>
      <c r="AG186" s="95"/>
      <c r="AH186" s="83">
        <f t="shared" si="85"/>
        <v>7.5</v>
      </c>
    </row>
    <row r="187" spans="1:44" ht="28" customHeight="1" x14ac:dyDescent="0.25">
      <c r="A187" s="25" t="s">
        <v>155</v>
      </c>
      <c r="B187" s="24" t="s">
        <v>168</v>
      </c>
      <c r="C187" s="213" t="s">
        <v>234</v>
      </c>
      <c r="D187" s="32" t="s">
        <v>11</v>
      </c>
      <c r="E187" s="69" t="s">
        <v>95</v>
      </c>
      <c r="F187" s="19" t="s">
        <v>126</v>
      </c>
      <c r="G187" s="31">
        <v>1</v>
      </c>
      <c r="H187" s="133">
        <v>11.25</v>
      </c>
      <c r="I187" s="83">
        <f t="shared" si="79"/>
        <v>11.25</v>
      </c>
      <c r="J187" s="66"/>
      <c r="K187" s="36"/>
      <c r="L187" s="36"/>
      <c r="M187" s="36">
        <f>I187</f>
        <v>11.25</v>
      </c>
      <c r="N187" s="36"/>
      <c r="O187" s="36"/>
      <c r="P187" s="36"/>
      <c r="Q187" s="36"/>
      <c r="R187" s="36"/>
      <c r="S187" s="36"/>
      <c r="T187" s="36"/>
      <c r="U187" s="36"/>
      <c r="V187" s="88"/>
      <c r="W187" s="83">
        <f t="shared" si="83"/>
        <v>11.25</v>
      </c>
      <c r="X187" s="91"/>
      <c r="Y187" s="36"/>
      <c r="Z187" s="36"/>
      <c r="AA187" s="36"/>
      <c r="AB187" s="36"/>
      <c r="AC187" s="36"/>
      <c r="AD187" s="36"/>
      <c r="AE187" s="88"/>
      <c r="AF187" s="83">
        <f t="shared" si="84"/>
        <v>0</v>
      </c>
      <c r="AG187" s="95"/>
      <c r="AH187" s="83">
        <f t="shared" si="85"/>
        <v>11.25</v>
      </c>
      <c r="AI187" s="11"/>
      <c r="AJ187" s="11"/>
      <c r="AK187" s="65"/>
      <c r="AL187" s="65"/>
      <c r="AM187" s="65"/>
      <c r="AN187" s="65"/>
      <c r="AO187" s="65"/>
      <c r="AP187" s="65"/>
      <c r="AQ187" s="65"/>
      <c r="AR187" s="65"/>
    </row>
    <row r="188" spans="1:44" ht="28" customHeight="1" x14ac:dyDescent="0.2">
      <c r="A188" s="25" t="s">
        <v>155</v>
      </c>
      <c r="B188" s="24" t="s">
        <v>169</v>
      </c>
      <c r="C188" s="24" t="s">
        <v>115</v>
      </c>
      <c r="D188" s="47" t="s">
        <v>10</v>
      </c>
      <c r="E188" s="69" t="s">
        <v>95</v>
      </c>
      <c r="F188" s="19" t="s">
        <v>201</v>
      </c>
      <c r="G188" s="31">
        <v>1.4999999999999999E-2</v>
      </c>
      <c r="H188" s="133">
        <v>17</v>
      </c>
      <c r="I188" s="83">
        <f t="shared" si="79"/>
        <v>0.255</v>
      </c>
      <c r="J188" s="66"/>
      <c r="K188" s="36"/>
      <c r="L188" s="36">
        <f>I188</f>
        <v>0.255</v>
      </c>
      <c r="M188" s="36"/>
      <c r="N188" s="36"/>
      <c r="O188" s="36"/>
      <c r="P188" s="36"/>
      <c r="Q188" s="36"/>
      <c r="R188" s="36"/>
      <c r="S188" s="36"/>
      <c r="T188" s="36"/>
      <c r="U188" s="36"/>
      <c r="V188" s="88"/>
      <c r="W188" s="83">
        <f t="shared" si="83"/>
        <v>0.255</v>
      </c>
      <c r="X188" s="91"/>
      <c r="Y188" s="36"/>
      <c r="Z188" s="36"/>
      <c r="AA188" s="36"/>
      <c r="AB188" s="36"/>
      <c r="AC188" s="36"/>
      <c r="AD188" s="36"/>
      <c r="AE188" s="88"/>
      <c r="AF188" s="83">
        <f t="shared" si="84"/>
        <v>0</v>
      </c>
      <c r="AG188" s="95"/>
      <c r="AH188" s="83">
        <f t="shared" si="85"/>
        <v>0.255</v>
      </c>
      <c r="AI188" s="11"/>
      <c r="AJ188" s="11"/>
      <c r="AK188" s="65"/>
      <c r="AL188" s="65"/>
      <c r="AM188" s="65"/>
      <c r="AN188" s="65"/>
      <c r="AO188" s="65"/>
      <c r="AP188" s="65"/>
      <c r="AQ188" s="65"/>
      <c r="AR188" s="65"/>
    </row>
    <row r="189" spans="1:44" ht="28" customHeight="1" x14ac:dyDescent="0.2">
      <c r="A189" s="25" t="s">
        <v>155</v>
      </c>
      <c r="B189" s="24" t="s">
        <v>170</v>
      </c>
      <c r="C189" s="24" t="s">
        <v>132</v>
      </c>
      <c r="D189" s="32" t="s">
        <v>11</v>
      </c>
      <c r="E189" s="20" t="s">
        <v>95</v>
      </c>
      <c r="F189" s="19" t="s">
        <v>126</v>
      </c>
      <c r="G189" s="31">
        <v>1</v>
      </c>
      <c r="H189" s="133">
        <v>100</v>
      </c>
      <c r="I189" s="85">
        <f t="shared" si="79"/>
        <v>100</v>
      </c>
      <c r="J189" s="63"/>
      <c r="K189" s="64"/>
      <c r="L189" s="64"/>
      <c r="M189" s="64">
        <f>I189</f>
        <v>100</v>
      </c>
      <c r="N189" s="64"/>
      <c r="O189" s="64"/>
      <c r="P189" s="64"/>
      <c r="Q189" s="64"/>
      <c r="R189" s="64"/>
      <c r="S189" s="64"/>
      <c r="T189" s="64"/>
      <c r="U189" s="64"/>
      <c r="V189" s="93"/>
      <c r="W189" s="85">
        <f t="shared" si="83"/>
        <v>100</v>
      </c>
      <c r="X189" s="91"/>
      <c r="Y189" s="64"/>
      <c r="Z189" s="64"/>
      <c r="AA189" s="64"/>
      <c r="AB189" s="64"/>
      <c r="AC189" s="64"/>
      <c r="AD189" s="64"/>
      <c r="AE189" s="93"/>
      <c r="AF189" s="85">
        <f t="shared" si="84"/>
        <v>0</v>
      </c>
      <c r="AH189" s="85">
        <f t="shared" si="85"/>
        <v>100</v>
      </c>
      <c r="AI189" s="11"/>
      <c r="AJ189" s="11"/>
      <c r="AK189" s="65"/>
      <c r="AL189" s="65"/>
      <c r="AM189" s="65"/>
      <c r="AN189" s="65"/>
      <c r="AO189" s="65"/>
      <c r="AP189" s="65"/>
      <c r="AQ189" s="65"/>
      <c r="AR189" s="65"/>
    </row>
    <row r="190" spans="1:44" ht="28" customHeight="1" x14ac:dyDescent="0.2">
      <c r="A190" s="25" t="s">
        <v>155</v>
      </c>
      <c r="B190" s="24" t="s">
        <v>171</v>
      </c>
      <c r="C190" s="24" t="s">
        <v>115</v>
      </c>
      <c r="D190" s="47" t="s">
        <v>10</v>
      </c>
      <c r="E190" s="69" t="s">
        <v>95</v>
      </c>
      <c r="F190" s="19" t="s">
        <v>201</v>
      </c>
      <c r="G190" s="31">
        <v>1.4999999999999999E-2</v>
      </c>
      <c r="H190" s="133">
        <v>17</v>
      </c>
      <c r="I190" s="85">
        <f t="shared" si="79"/>
        <v>0.255</v>
      </c>
      <c r="J190" s="63"/>
      <c r="K190" s="64"/>
      <c r="L190" s="64">
        <f>I190</f>
        <v>0.255</v>
      </c>
      <c r="M190" s="64"/>
      <c r="N190" s="64"/>
      <c r="O190" s="64"/>
      <c r="P190" s="64"/>
      <c r="Q190" s="64"/>
      <c r="R190" s="64"/>
      <c r="S190" s="64"/>
      <c r="T190" s="64"/>
      <c r="U190" s="64"/>
      <c r="V190" s="93"/>
      <c r="W190" s="85">
        <f t="shared" si="83"/>
        <v>0.255</v>
      </c>
      <c r="X190" s="91"/>
      <c r="Y190" s="64"/>
      <c r="Z190" s="64"/>
      <c r="AA190" s="64"/>
      <c r="AB190" s="64"/>
      <c r="AC190" s="64"/>
      <c r="AD190" s="64"/>
      <c r="AE190" s="93"/>
      <c r="AF190" s="85">
        <f t="shared" si="84"/>
        <v>0</v>
      </c>
      <c r="AH190" s="85">
        <f t="shared" si="85"/>
        <v>0.255</v>
      </c>
      <c r="AI190" s="11"/>
      <c r="AJ190" s="11"/>
      <c r="AK190" s="65"/>
      <c r="AL190" s="65"/>
      <c r="AM190" s="65"/>
      <c r="AN190" s="65"/>
      <c r="AO190" s="65"/>
      <c r="AP190" s="65"/>
      <c r="AQ190" s="65"/>
      <c r="AR190" s="65"/>
    </row>
    <row r="191" spans="1:44" ht="28" customHeight="1" x14ac:dyDescent="0.2">
      <c r="A191" s="25" t="s">
        <v>155</v>
      </c>
      <c r="B191" s="24" t="s">
        <v>32</v>
      </c>
      <c r="C191" s="24" t="s">
        <v>28</v>
      </c>
      <c r="D191" s="32" t="s">
        <v>11</v>
      </c>
      <c r="E191" s="20" t="s">
        <v>95</v>
      </c>
      <c r="F191" s="19" t="s">
        <v>126</v>
      </c>
      <c r="G191" s="31">
        <v>1</v>
      </c>
      <c r="H191" s="133">
        <v>11.7</v>
      </c>
      <c r="I191" s="83">
        <f t="shared" si="79"/>
        <v>11.7</v>
      </c>
      <c r="J191" s="66"/>
      <c r="K191" s="36"/>
      <c r="L191" s="36"/>
      <c r="M191" s="36">
        <f>I191</f>
        <v>11.7</v>
      </c>
      <c r="N191" s="36"/>
      <c r="O191" s="36"/>
      <c r="P191" s="36"/>
      <c r="Q191" s="36"/>
      <c r="R191" s="36"/>
      <c r="S191" s="36"/>
      <c r="T191" s="36"/>
      <c r="U191" s="36"/>
      <c r="V191" s="88"/>
      <c r="W191" s="83">
        <f t="shared" si="83"/>
        <v>11.7</v>
      </c>
      <c r="X191" s="91"/>
      <c r="Y191" s="36"/>
      <c r="Z191" s="36"/>
      <c r="AA191" s="36"/>
      <c r="AB191" s="36"/>
      <c r="AC191" s="36"/>
      <c r="AD191" s="36"/>
      <c r="AE191" s="88"/>
      <c r="AF191" s="83">
        <f t="shared" si="84"/>
        <v>0</v>
      </c>
      <c r="AG191" s="95"/>
      <c r="AH191" s="83">
        <f t="shared" si="85"/>
        <v>11.7</v>
      </c>
    </row>
    <row r="192" spans="1:44" ht="28" customHeight="1" x14ac:dyDescent="0.2">
      <c r="A192" s="25" t="s">
        <v>155</v>
      </c>
      <c r="B192" s="24" t="s">
        <v>44</v>
      </c>
      <c r="C192" s="24" t="s">
        <v>172</v>
      </c>
      <c r="D192" s="47" t="s">
        <v>10</v>
      </c>
      <c r="E192" s="19" t="s">
        <v>95</v>
      </c>
      <c r="F192" s="19" t="s">
        <v>201</v>
      </c>
      <c r="G192" s="31">
        <v>0.156</v>
      </c>
      <c r="H192" s="133">
        <v>125</v>
      </c>
      <c r="I192" s="83">
        <f t="shared" si="79"/>
        <v>19.5</v>
      </c>
      <c r="J192" s="66"/>
      <c r="K192" s="36"/>
      <c r="L192" s="36">
        <f>I192</f>
        <v>19.5</v>
      </c>
      <c r="M192" s="36"/>
      <c r="N192" s="36"/>
      <c r="O192" s="36"/>
      <c r="P192" s="36"/>
      <c r="Q192" s="36"/>
      <c r="R192" s="36"/>
      <c r="S192" s="36"/>
      <c r="T192" s="36"/>
      <c r="U192" s="36"/>
      <c r="V192" s="88"/>
      <c r="W192" s="83">
        <f t="shared" si="83"/>
        <v>19.5</v>
      </c>
      <c r="X192" s="91"/>
      <c r="Y192" s="36"/>
      <c r="Z192" s="36"/>
      <c r="AA192" s="36"/>
      <c r="AB192" s="36"/>
      <c r="AC192" s="36"/>
      <c r="AD192" s="36"/>
      <c r="AE192" s="88"/>
      <c r="AF192" s="83">
        <f t="shared" si="84"/>
        <v>0</v>
      </c>
      <c r="AG192" s="95"/>
      <c r="AH192" s="83">
        <f t="shared" si="85"/>
        <v>19.5</v>
      </c>
    </row>
    <row r="193" spans="1:34" ht="28" customHeight="1" x14ac:dyDescent="0.2">
      <c r="A193" s="25" t="s">
        <v>155</v>
      </c>
      <c r="B193" s="24" t="s">
        <v>162</v>
      </c>
      <c r="C193" s="24" t="s">
        <v>28</v>
      </c>
      <c r="D193" s="32" t="s">
        <v>11</v>
      </c>
      <c r="E193" s="20" t="s">
        <v>96</v>
      </c>
      <c r="F193" s="19" t="s">
        <v>126</v>
      </c>
      <c r="G193" s="31">
        <v>1</v>
      </c>
      <c r="H193" s="133">
        <v>11.7</v>
      </c>
      <c r="I193" s="83">
        <f t="shared" si="79"/>
        <v>11.7</v>
      </c>
      <c r="J193" s="66"/>
      <c r="K193" s="36"/>
      <c r="L193" s="36"/>
      <c r="M193" s="36">
        <f>I193</f>
        <v>11.7</v>
      </c>
      <c r="N193" s="36"/>
      <c r="O193" s="36"/>
      <c r="P193" s="36"/>
      <c r="Q193" s="36"/>
      <c r="R193" s="36"/>
      <c r="S193" s="36"/>
      <c r="T193" s="36"/>
      <c r="U193" s="36"/>
      <c r="V193" s="88"/>
      <c r="W193" s="83">
        <f t="shared" si="83"/>
        <v>11.7</v>
      </c>
      <c r="X193" s="91"/>
      <c r="Y193" s="36"/>
      <c r="Z193" s="36"/>
      <c r="AA193" s="36"/>
      <c r="AB193" s="36"/>
      <c r="AC193" s="36"/>
      <c r="AD193" s="36"/>
      <c r="AE193" s="88"/>
      <c r="AF193" s="83">
        <f t="shared" si="84"/>
        <v>0</v>
      </c>
      <c r="AG193" s="95"/>
      <c r="AH193" s="83">
        <f t="shared" si="85"/>
        <v>11.7</v>
      </c>
    </row>
    <row r="194" spans="1:34" ht="28" customHeight="1" x14ac:dyDescent="0.2">
      <c r="A194" s="25" t="s">
        <v>155</v>
      </c>
      <c r="B194" s="24" t="s">
        <v>45</v>
      </c>
      <c r="C194" s="24" t="s">
        <v>133</v>
      </c>
      <c r="D194" s="33" t="s">
        <v>10</v>
      </c>
      <c r="E194" s="20" t="s">
        <v>96</v>
      </c>
      <c r="F194" s="20" t="s">
        <v>201</v>
      </c>
      <c r="G194" s="31">
        <v>0.156</v>
      </c>
      <c r="H194" s="133">
        <v>120</v>
      </c>
      <c r="I194" s="83">
        <f t="shared" si="79"/>
        <v>18.72</v>
      </c>
      <c r="J194" s="66"/>
      <c r="K194" s="36"/>
      <c r="L194" s="36">
        <f>I194</f>
        <v>18.72</v>
      </c>
      <c r="M194" s="36"/>
      <c r="N194" s="36"/>
      <c r="O194" s="36"/>
      <c r="P194" s="36"/>
      <c r="Q194" s="36"/>
      <c r="R194" s="36"/>
      <c r="S194" s="36"/>
      <c r="T194" s="36"/>
      <c r="U194" s="36"/>
      <c r="V194" s="88"/>
      <c r="W194" s="83">
        <f t="shared" si="83"/>
        <v>18.72</v>
      </c>
      <c r="X194" s="91"/>
      <c r="Y194" s="36"/>
      <c r="Z194" s="36"/>
      <c r="AA194" s="36"/>
      <c r="AB194" s="36"/>
      <c r="AC194" s="36"/>
      <c r="AD194" s="36"/>
      <c r="AE194" s="88"/>
      <c r="AF194" s="83">
        <f t="shared" si="84"/>
        <v>0</v>
      </c>
      <c r="AG194" s="95"/>
      <c r="AH194" s="83">
        <f t="shared" si="85"/>
        <v>18.72</v>
      </c>
    </row>
    <row r="195" spans="1:34" ht="28" customHeight="1" x14ac:dyDescent="0.2">
      <c r="A195" s="25" t="s">
        <v>155</v>
      </c>
      <c r="B195" s="24" t="s">
        <v>117</v>
      </c>
      <c r="C195" s="24" t="s">
        <v>128</v>
      </c>
      <c r="D195" s="33" t="s">
        <v>10</v>
      </c>
      <c r="E195" s="20" t="s">
        <v>96</v>
      </c>
      <c r="F195" s="20" t="s">
        <v>201</v>
      </c>
      <c r="G195" s="31">
        <v>0.05</v>
      </c>
      <c r="H195" s="133">
        <v>35</v>
      </c>
      <c r="I195" s="83">
        <f t="shared" si="79"/>
        <v>1.75</v>
      </c>
      <c r="J195" s="66"/>
      <c r="K195" s="36"/>
      <c r="L195" s="36">
        <f>I195</f>
        <v>1.75</v>
      </c>
      <c r="M195" s="36"/>
      <c r="N195" s="36"/>
      <c r="O195" s="36"/>
      <c r="P195" s="36"/>
      <c r="Q195" s="36"/>
      <c r="R195" s="36"/>
      <c r="S195" s="36"/>
      <c r="T195" s="36"/>
      <c r="U195" s="36"/>
      <c r="V195" s="88"/>
      <c r="W195" s="83">
        <f t="shared" si="83"/>
        <v>1.75</v>
      </c>
      <c r="X195" s="91"/>
      <c r="Y195" s="36"/>
      <c r="Z195" s="36"/>
      <c r="AA195" s="36"/>
      <c r="AB195" s="36"/>
      <c r="AC195" s="36"/>
      <c r="AD195" s="36"/>
      <c r="AE195" s="88"/>
      <c r="AF195" s="83">
        <f t="shared" si="84"/>
        <v>0</v>
      </c>
      <c r="AG195" s="95"/>
      <c r="AH195" s="83">
        <f t="shared" si="85"/>
        <v>1.75</v>
      </c>
    </row>
    <row r="196" spans="1:34" ht="28" customHeight="1" x14ac:dyDescent="0.2">
      <c r="A196" s="25" t="s">
        <v>155</v>
      </c>
      <c r="B196" s="24" t="s">
        <v>245</v>
      </c>
      <c r="C196" s="24" t="s">
        <v>128</v>
      </c>
      <c r="D196" s="33" t="s">
        <v>10</v>
      </c>
      <c r="E196" s="20" t="s">
        <v>96</v>
      </c>
      <c r="F196" s="20" t="s">
        <v>201</v>
      </c>
      <c r="G196" s="31">
        <v>0.05</v>
      </c>
      <c r="H196" s="133">
        <v>77</v>
      </c>
      <c r="I196" s="83">
        <f t="shared" si="79"/>
        <v>3.85</v>
      </c>
      <c r="J196" s="66"/>
      <c r="K196" s="36"/>
      <c r="L196" s="36">
        <f>I196</f>
        <v>3.85</v>
      </c>
      <c r="M196" s="36"/>
      <c r="N196" s="36"/>
      <c r="O196" s="36"/>
      <c r="P196" s="36"/>
      <c r="Q196" s="36"/>
      <c r="R196" s="36"/>
      <c r="S196" s="36"/>
      <c r="T196" s="36"/>
      <c r="U196" s="36"/>
      <c r="V196" s="88"/>
      <c r="W196" s="83">
        <f t="shared" si="83"/>
        <v>3.85</v>
      </c>
      <c r="X196" s="91"/>
      <c r="Y196" s="36"/>
      <c r="Z196" s="36"/>
      <c r="AA196" s="36"/>
      <c r="AB196" s="36"/>
      <c r="AC196" s="36"/>
      <c r="AD196" s="36"/>
      <c r="AE196" s="88"/>
      <c r="AF196" s="83">
        <f t="shared" si="84"/>
        <v>0</v>
      </c>
      <c r="AG196" s="95"/>
      <c r="AH196" s="83">
        <f t="shared" si="85"/>
        <v>3.85</v>
      </c>
    </row>
    <row r="197" spans="1:34" ht="28" customHeight="1" x14ac:dyDescent="0.2">
      <c r="A197" s="25" t="s">
        <v>155</v>
      </c>
      <c r="B197" s="24" t="s">
        <v>33</v>
      </c>
      <c r="C197" s="24" t="s">
        <v>34</v>
      </c>
      <c r="D197" s="32" t="s">
        <v>82</v>
      </c>
      <c r="E197" s="20" t="s">
        <v>97</v>
      </c>
      <c r="F197" s="19" t="s">
        <v>126</v>
      </c>
      <c r="G197" s="31">
        <v>1</v>
      </c>
      <c r="H197" s="133">
        <v>38.5</v>
      </c>
      <c r="I197" s="83">
        <f t="shared" si="79"/>
        <v>38.5</v>
      </c>
      <c r="J197" s="66"/>
      <c r="K197" s="36"/>
      <c r="L197" s="36"/>
      <c r="M197" s="36"/>
      <c r="N197" s="36"/>
      <c r="O197" s="36"/>
      <c r="P197" s="36"/>
      <c r="Q197" s="36"/>
      <c r="R197" s="36"/>
      <c r="S197" s="36">
        <f>I197</f>
        <v>38.5</v>
      </c>
      <c r="T197" s="36"/>
      <c r="U197" s="36"/>
      <c r="V197" s="88"/>
      <c r="W197" s="83">
        <f t="shared" ref="W197:W205" si="86">SUM(J197:V197)</f>
        <v>38.5</v>
      </c>
      <c r="X197" s="91"/>
      <c r="Y197" s="36"/>
      <c r="Z197" s="36"/>
      <c r="AA197" s="36"/>
      <c r="AB197" s="36"/>
      <c r="AC197" s="36"/>
      <c r="AD197" s="36"/>
      <c r="AE197" s="88"/>
      <c r="AF197" s="83">
        <f t="shared" ref="AF197:AF211" si="87">SUM(Y197:AE197)</f>
        <v>0</v>
      </c>
      <c r="AG197" s="95"/>
      <c r="AH197" s="83">
        <f t="shared" ref="AH197:AH218" si="88">AF197+W197</f>
        <v>38.5</v>
      </c>
    </row>
    <row r="198" spans="1:34" ht="28" customHeight="1" x14ac:dyDescent="0.2">
      <c r="A198" s="25" t="s">
        <v>155</v>
      </c>
      <c r="B198" s="24" t="s">
        <v>3</v>
      </c>
      <c r="C198" s="24" t="s">
        <v>3</v>
      </c>
      <c r="D198" s="32" t="s">
        <v>82</v>
      </c>
      <c r="E198" s="20" t="s">
        <v>97</v>
      </c>
      <c r="F198" s="19" t="s">
        <v>126</v>
      </c>
      <c r="G198" s="31">
        <v>1</v>
      </c>
      <c r="H198" s="133">
        <v>96</v>
      </c>
      <c r="I198" s="83">
        <f t="shared" si="79"/>
        <v>96</v>
      </c>
      <c r="J198" s="66"/>
      <c r="K198" s="36"/>
      <c r="L198" s="36"/>
      <c r="M198" s="36"/>
      <c r="N198" s="36"/>
      <c r="O198" s="36"/>
      <c r="P198" s="36"/>
      <c r="Q198" s="36"/>
      <c r="R198" s="36"/>
      <c r="S198" s="36">
        <f>I198</f>
        <v>96</v>
      </c>
      <c r="T198" s="36"/>
      <c r="U198" s="36"/>
      <c r="V198" s="88"/>
      <c r="W198" s="83">
        <f t="shared" si="86"/>
        <v>96</v>
      </c>
      <c r="X198" s="91"/>
      <c r="Y198" s="36"/>
      <c r="Z198" s="36"/>
      <c r="AA198" s="36"/>
      <c r="AB198" s="36"/>
      <c r="AC198" s="36"/>
      <c r="AD198" s="36"/>
      <c r="AE198" s="88"/>
      <c r="AF198" s="83">
        <f t="shared" si="87"/>
        <v>0</v>
      </c>
      <c r="AG198" s="95"/>
      <c r="AH198" s="83">
        <f t="shared" si="88"/>
        <v>96</v>
      </c>
    </row>
    <row r="199" spans="1:34" ht="28" customHeight="1" x14ac:dyDescent="0.2">
      <c r="A199" s="25" t="s">
        <v>155</v>
      </c>
      <c r="B199" s="24" t="s">
        <v>35</v>
      </c>
      <c r="C199" s="48" t="s">
        <v>36</v>
      </c>
      <c r="D199" s="32" t="s">
        <v>75</v>
      </c>
      <c r="E199" s="20" t="s">
        <v>97</v>
      </c>
      <c r="F199" s="20" t="s">
        <v>202</v>
      </c>
      <c r="G199" s="73">
        <f>'Page 1 Budget Summary TF'!G7</f>
        <v>1525</v>
      </c>
      <c r="H199" s="133">
        <v>0.1</v>
      </c>
      <c r="I199" s="83">
        <f t="shared" si="79"/>
        <v>152.5</v>
      </c>
      <c r="J199" s="66"/>
      <c r="K199" s="36"/>
      <c r="L199" s="36"/>
      <c r="M199" s="36"/>
      <c r="N199" s="36"/>
      <c r="O199" s="36"/>
      <c r="P199" s="36"/>
      <c r="Q199" s="36"/>
      <c r="R199" s="36"/>
      <c r="S199" s="36"/>
      <c r="T199" s="36">
        <f>I199</f>
        <v>152.5</v>
      </c>
      <c r="U199" s="36"/>
      <c r="V199" s="88"/>
      <c r="W199" s="83">
        <f t="shared" si="86"/>
        <v>152.5</v>
      </c>
      <c r="X199" s="91"/>
      <c r="Y199" s="36"/>
      <c r="Z199" s="36"/>
      <c r="AA199" s="36"/>
      <c r="AB199" s="36"/>
      <c r="AC199" s="36"/>
      <c r="AD199" s="36"/>
      <c r="AE199" s="88"/>
      <c r="AF199" s="83">
        <f t="shared" si="87"/>
        <v>0</v>
      </c>
      <c r="AG199" s="95"/>
      <c r="AH199" s="83">
        <f t="shared" si="88"/>
        <v>152.5</v>
      </c>
    </row>
    <row r="200" spans="1:34" ht="28" customHeight="1" x14ac:dyDescent="0.2">
      <c r="A200" s="25" t="s">
        <v>155</v>
      </c>
      <c r="B200" s="24" t="s">
        <v>48</v>
      </c>
      <c r="C200" s="48" t="s">
        <v>36</v>
      </c>
      <c r="D200" s="32" t="s">
        <v>75</v>
      </c>
      <c r="E200" s="20" t="s">
        <v>97</v>
      </c>
      <c r="F200" s="20" t="s">
        <v>202</v>
      </c>
      <c r="G200" s="31">
        <v>1</v>
      </c>
      <c r="H200" s="133">
        <v>0</v>
      </c>
      <c r="I200" s="83">
        <f t="shared" si="79"/>
        <v>0</v>
      </c>
      <c r="J200" s="66"/>
      <c r="K200" s="36"/>
      <c r="L200" s="36"/>
      <c r="M200" s="36"/>
      <c r="N200" s="36"/>
      <c r="O200" s="36"/>
      <c r="P200" s="36"/>
      <c r="Q200" s="36"/>
      <c r="R200" s="36"/>
      <c r="S200" s="36"/>
      <c r="T200" s="36">
        <f>I200</f>
        <v>0</v>
      </c>
      <c r="U200" s="36"/>
      <c r="V200" s="88"/>
      <c r="W200" s="83">
        <f t="shared" si="86"/>
        <v>0</v>
      </c>
      <c r="X200" s="91"/>
      <c r="Y200" s="36"/>
      <c r="Z200" s="36"/>
      <c r="AA200" s="36"/>
      <c r="AB200" s="36"/>
      <c r="AC200" s="36"/>
      <c r="AD200" s="36"/>
      <c r="AE200" s="88"/>
      <c r="AF200" s="83">
        <f t="shared" si="87"/>
        <v>0</v>
      </c>
      <c r="AG200" s="95"/>
      <c r="AH200" s="83">
        <f t="shared" si="88"/>
        <v>0</v>
      </c>
    </row>
    <row r="201" spans="1:34" ht="28" customHeight="1" x14ac:dyDescent="0.2">
      <c r="A201" s="25" t="s">
        <v>155</v>
      </c>
      <c r="B201" s="24" t="s">
        <v>178</v>
      </c>
      <c r="C201" s="24" t="s">
        <v>203</v>
      </c>
      <c r="D201" s="32" t="s">
        <v>83</v>
      </c>
      <c r="E201" s="20" t="s">
        <v>97</v>
      </c>
      <c r="F201" s="20" t="s">
        <v>37</v>
      </c>
      <c r="G201" s="31">
        <v>1</v>
      </c>
      <c r="H201" s="133">
        <v>0</v>
      </c>
      <c r="I201" s="83">
        <f t="shared" ref="I201:I222" si="89">G201*H201</f>
        <v>0</v>
      </c>
      <c r="J201" s="66"/>
      <c r="K201" s="36"/>
      <c r="L201" s="36"/>
      <c r="M201" s="36">
        <f>I201</f>
        <v>0</v>
      </c>
      <c r="N201" s="36"/>
      <c r="O201" s="36"/>
      <c r="P201" s="36"/>
      <c r="Q201" s="36"/>
      <c r="R201" s="36"/>
      <c r="S201" s="36"/>
      <c r="T201" s="36"/>
      <c r="U201" s="36"/>
      <c r="V201" s="88"/>
      <c r="W201" s="83">
        <f t="shared" si="86"/>
        <v>0</v>
      </c>
      <c r="X201" s="91"/>
      <c r="Y201" s="36"/>
      <c r="Z201" s="36"/>
      <c r="AA201" s="36"/>
      <c r="AB201" s="36"/>
      <c r="AC201" s="36"/>
      <c r="AD201" s="36"/>
      <c r="AE201" s="88"/>
      <c r="AF201" s="83">
        <f t="shared" si="87"/>
        <v>0</v>
      </c>
      <c r="AG201" s="95"/>
      <c r="AH201" s="83">
        <f t="shared" si="88"/>
        <v>0</v>
      </c>
    </row>
    <row r="202" spans="1:34" ht="28" customHeight="1" x14ac:dyDescent="0.2">
      <c r="A202" s="25" t="s">
        <v>155</v>
      </c>
      <c r="B202" s="24" t="s">
        <v>38</v>
      </c>
      <c r="C202" s="24" t="s">
        <v>39</v>
      </c>
      <c r="D202" s="32" t="s">
        <v>83</v>
      </c>
      <c r="E202" s="20" t="s">
        <v>97</v>
      </c>
      <c r="F202" s="19" t="s">
        <v>126</v>
      </c>
      <c r="G202" s="31">
        <v>1</v>
      </c>
      <c r="H202" s="133">
        <v>18.75</v>
      </c>
      <c r="I202" s="83">
        <f t="shared" si="89"/>
        <v>18.75</v>
      </c>
      <c r="J202" s="66"/>
      <c r="K202" s="36"/>
      <c r="L202" s="36"/>
      <c r="M202" s="36">
        <f>I202</f>
        <v>18.75</v>
      </c>
      <c r="N202" s="36"/>
      <c r="O202" s="36"/>
      <c r="P202" s="36"/>
      <c r="Q202" s="36"/>
      <c r="R202" s="36"/>
      <c r="S202" s="36"/>
      <c r="T202" s="36"/>
      <c r="U202" s="36"/>
      <c r="V202" s="88"/>
      <c r="W202" s="83">
        <f t="shared" si="86"/>
        <v>18.75</v>
      </c>
      <c r="X202" s="91"/>
      <c r="Y202" s="36"/>
      <c r="Z202" s="36"/>
      <c r="AA202" s="36"/>
      <c r="AB202" s="36"/>
      <c r="AC202" s="36"/>
      <c r="AD202" s="36"/>
      <c r="AE202" s="88"/>
      <c r="AF202" s="83">
        <f t="shared" si="87"/>
        <v>0</v>
      </c>
      <c r="AG202" s="95"/>
      <c r="AH202" s="83">
        <f t="shared" si="88"/>
        <v>18.75</v>
      </c>
    </row>
    <row r="203" spans="1:34" ht="28" customHeight="1" x14ac:dyDescent="0.2">
      <c r="A203" s="25" t="s">
        <v>155</v>
      </c>
      <c r="B203" s="24" t="s">
        <v>159</v>
      </c>
      <c r="C203" s="24" t="s">
        <v>160</v>
      </c>
      <c r="D203" s="32" t="s">
        <v>60</v>
      </c>
      <c r="E203" s="19" t="s">
        <v>1</v>
      </c>
      <c r="F203" s="19" t="s">
        <v>126</v>
      </c>
      <c r="G203" s="31">
        <v>1</v>
      </c>
      <c r="H203" s="133">
        <v>6</v>
      </c>
      <c r="I203" s="83">
        <f t="shared" si="89"/>
        <v>6</v>
      </c>
      <c r="J203" s="66"/>
      <c r="K203" s="36"/>
      <c r="L203" s="36"/>
      <c r="M203" s="36"/>
      <c r="N203" s="36"/>
      <c r="O203" s="36"/>
      <c r="P203" s="36"/>
      <c r="Q203" s="36"/>
      <c r="R203" s="36"/>
      <c r="S203" s="36"/>
      <c r="T203" s="36"/>
      <c r="U203" s="36">
        <f>I203</f>
        <v>6</v>
      </c>
      <c r="V203" s="88"/>
      <c r="W203" s="83">
        <f>SUM(J203:V203)</f>
        <v>6</v>
      </c>
      <c r="X203" s="91"/>
      <c r="Y203" s="36"/>
      <c r="Z203" s="36"/>
      <c r="AA203" s="36"/>
      <c r="AB203" s="36"/>
      <c r="AC203" s="36"/>
      <c r="AD203" s="36"/>
      <c r="AE203" s="88"/>
      <c r="AF203" s="83">
        <f>SUM(Y203:AE203)</f>
        <v>0</v>
      </c>
      <c r="AG203" s="95"/>
      <c r="AH203" s="83">
        <f>AF203+W203</f>
        <v>6</v>
      </c>
    </row>
    <row r="204" spans="1:34" ht="28" customHeight="1" x14ac:dyDescent="0.2">
      <c r="A204" s="25" t="s">
        <v>155</v>
      </c>
      <c r="B204" s="24" t="s">
        <v>247</v>
      </c>
      <c r="C204" s="24" t="s">
        <v>2</v>
      </c>
      <c r="D204" s="32" t="s">
        <v>2</v>
      </c>
      <c r="E204" s="19" t="s">
        <v>1</v>
      </c>
      <c r="F204" s="19" t="s">
        <v>126</v>
      </c>
      <c r="G204" s="31">
        <v>1</v>
      </c>
      <c r="H204" s="133">
        <v>12</v>
      </c>
      <c r="I204" s="83">
        <f t="shared" si="89"/>
        <v>12</v>
      </c>
      <c r="J204" s="66"/>
      <c r="K204" s="36"/>
      <c r="L204" s="36"/>
      <c r="M204" s="36"/>
      <c r="N204" s="36"/>
      <c r="O204" s="36"/>
      <c r="P204" s="36"/>
      <c r="Q204" s="36"/>
      <c r="R204" s="36"/>
      <c r="S204" s="36"/>
      <c r="T204" s="36"/>
      <c r="U204" s="36"/>
      <c r="V204" s="88"/>
      <c r="W204" s="83">
        <f t="shared" si="86"/>
        <v>0</v>
      </c>
      <c r="X204" s="91"/>
      <c r="Y204" s="36"/>
      <c r="Z204" s="36"/>
      <c r="AA204" s="36"/>
      <c r="AB204" s="36">
        <f>I204</f>
        <v>12</v>
      </c>
      <c r="AC204" s="36"/>
      <c r="AD204" s="36"/>
      <c r="AE204" s="88"/>
      <c r="AF204" s="83">
        <f t="shared" si="87"/>
        <v>12</v>
      </c>
      <c r="AG204" s="95"/>
      <c r="AH204" s="83">
        <f t="shared" si="88"/>
        <v>12</v>
      </c>
    </row>
    <row r="205" spans="1:34" ht="28" customHeight="1" x14ac:dyDescent="0.2">
      <c r="A205" s="25" t="s">
        <v>155</v>
      </c>
      <c r="B205" s="24" t="s">
        <v>77</v>
      </c>
      <c r="C205" s="24" t="s">
        <v>78</v>
      </c>
      <c r="D205" s="32" t="s">
        <v>2</v>
      </c>
      <c r="E205" s="19" t="s">
        <v>1</v>
      </c>
      <c r="F205" s="19" t="s">
        <v>126</v>
      </c>
      <c r="G205" s="31">
        <v>1</v>
      </c>
      <c r="H205" s="133">
        <v>3</v>
      </c>
      <c r="I205" s="83">
        <f t="shared" si="89"/>
        <v>3</v>
      </c>
      <c r="J205" s="66"/>
      <c r="K205" s="36"/>
      <c r="L205" s="36"/>
      <c r="M205" s="36"/>
      <c r="N205" s="36"/>
      <c r="O205" s="36"/>
      <c r="P205" s="36"/>
      <c r="Q205" s="36"/>
      <c r="R205" s="36"/>
      <c r="S205" s="36"/>
      <c r="T205" s="36"/>
      <c r="U205" s="36"/>
      <c r="V205" s="88"/>
      <c r="W205" s="83">
        <f t="shared" si="86"/>
        <v>0</v>
      </c>
      <c r="X205" s="91"/>
      <c r="Y205" s="36"/>
      <c r="Z205" s="36"/>
      <c r="AA205" s="36"/>
      <c r="AB205" s="36">
        <f t="shared" ref="AB205:AB207" si="90">I205</f>
        <v>3</v>
      </c>
      <c r="AC205" s="36"/>
      <c r="AD205" s="36"/>
      <c r="AE205" s="88"/>
      <c r="AF205" s="83">
        <f t="shared" si="87"/>
        <v>3</v>
      </c>
      <c r="AG205" s="95"/>
      <c r="AH205" s="83">
        <f t="shared" si="88"/>
        <v>3</v>
      </c>
    </row>
    <row r="206" spans="1:34" ht="28" customHeight="1" x14ac:dyDescent="0.2">
      <c r="A206" s="25" t="s">
        <v>155</v>
      </c>
      <c r="B206" s="24" t="s">
        <v>103</v>
      </c>
      <c r="C206" s="78" t="s">
        <v>197</v>
      </c>
      <c r="D206" s="32" t="s">
        <v>2</v>
      </c>
      <c r="E206" s="19" t="s">
        <v>1</v>
      </c>
      <c r="F206" s="19" t="s">
        <v>126</v>
      </c>
      <c r="G206" s="31">
        <v>1</v>
      </c>
      <c r="H206" s="133">
        <v>7.25</v>
      </c>
      <c r="I206" s="83">
        <f t="shared" si="89"/>
        <v>7.25</v>
      </c>
      <c r="J206" s="66"/>
      <c r="K206" s="36"/>
      <c r="L206" s="36"/>
      <c r="M206" s="36"/>
      <c r="N206" s="36"/>
      <c r="O206" s="36"/>
      <c r="P206" s="36"/>
      <c r="Q206" s="36"/>
      <c r="R206" s="36"/>
      <c r="S206" s="36"/>
      <c r="T206" s="36"/>
      <c r="U206" s="36"/>
      <c r="V206" s="88"/>
      <c r="W206" s="83">
        <f>SUM(J206:V206)</f>
        <v>0</v>
      </c>
      <c r="X206" s="91"/>
      <c r="Y206" s="36"/>
      <c r="Z206" s="36"/>
      <c r="AA206" s="36"/>
      <c r="AB206" s="36">
        <f t="shared" si="90"/>
        <v>7.25</v>
      </c>
      <c r="AC206" s="36"/>
      <c r="AD206" s="36"/>
      <c r="AE206" s="88"/>
      <c r="AF206" s="83">
        <f t="shared" si="87"/>
        <v>7.25</v>
      </c>
      <c r="AG206" s="95"/>
      <c r="AH206" s="83">
        <f t="shared" si="88"/>
        <v>7.25</v>
      </c>
    </row>
    <row r="207" spans="1:34" ht="28" customHeight="1" x14ac:dyDescent="0.2">
      <c r="A207" s="25" t="s">
        <v>155</v>
      </c>
      <c r="B207" s="24" t="s">
        <v>71</v>
      </c>
      <c r="C207" s="24" t="s">
        <v>79</v>
      </c>
      <c r="D207" s="32" t="s">
        <v>2</v>
      </c>
      <c r="E207" s="19" t="s">
        <v>1</v>
      </c>
      <c r="F207" s="19" t="s">
        <v>126</v>
      </c>
      <c r="G207" s="31">
        <v>1</v>
      </c>
      <c r="H207" s="133">
        <v>6</v>
      </c>
      <c r="I207" s="83">
        <f t="shared" si="89"/>
        <v>6</v>
      </c>
      <c r="J207" s="66"/>
      <c r="K207" s="36"/>
      <c r="L207" s="36"/>
      <c r="M207" s="36"/>
      <c r="N207" s="36"/>
      <c r="O207" s="36"/>
      <c r="P207" s="36"/>
      <c r="Q207" s="36"/>
      <c r="R207" s="36"/>
      <c r="S207" s="36"/>
      <c r="T207" s="36"/>
      <c r="U207" s="36"/>
      <c r="V207" s="88"/>
      <c r="W207" s="83">
        <f t="shared" ref="W207:W218" si="91">SUM(J207:V207)</f>
        <v>0</v>
      </c>
      <c r="X207" s="91"/>
      <c r="Y207" s="36"/>
      <c r="Z207" s="36"/>
      <c r="AA207" s="36"/>
      <c r="AB207" s="36">
        <f t="shared" si="90"/>
        <v>6</v>
      </c>
      <c r="AC207" s="36"/>
      <c r="AD207" s="36"/>
      <c r="AE207" s="88"/>
      <c r="AF207" s="83">
        <f t="shared" si="87"/>
        <v>6</v>
      </c>
      <c r="AG207" s="95"/>
      <c r="AH207" s="83">
        <f t="shared" si="88"/>
        <v>6</v>
      </c>
    </row>
    <row r="208" spans="1:34" ht="28" customHeight="1" x14ac:dyDescent="0.2">
      <c r="A208" s="25" t="s">
        <v>155</v>
      </c>
      <c r="B208" s="24" t="s">
        <v>60</v>
      </c>
      <c r="C208" s="24" t="s">
        <v>196</v>
      </c>
      <c r="D208" s="32" t="s">
        <v>91</v>
      </c>
      <c r="E208" s="19" t="s">
        <v>1</v>
      </c>
      <c r="F208" s="19" t="s">
        <v>126</v>
      </c>
      <c r="G208" s="31">
        <v>1</v>
      </c>
      <c r="H208" s="133">
        <v>3</v>
      </c>
      <c r="I208" s="83">
        <f t="shared" si="89"/>
        <v>3</v>
      </c>
      <c r="J208" s="66"/>
      <c r="K208" s="36"/>
      <c r="L208" s="36"/>
      <c r="M208" s="36"/>
      <c r="N208" s="36"/>
      <c r="O208" s="36"/>
      <c r="P208" s="36"/>
      <c r="Q208" s="36"/>
      <c r="R208" s="36"/>
      <c r="S208" s="36"/>
      <c r="T208" s="36"/>
      <c r="U208" s="36">
        <f>I208</f>
        <v>3</v>
      </c>
      <c r="V208" s="88"/>
      <c r="W208" s="83">
        <f t="shared" si="91"/>
        <v>3</v>
      </c>
      <c r="X208" s="91"/>
      <c r="Y208" s="36"/>
      <c r="Z208" s="36"/>
      <c r="AA208" s="36"/>
      <c r="AB208" s="36"/>
      <c r="AC208" s="36"/>
      <c r="AD208" s="36"/>
      <c r="AE208" s="88"/>
      <c r="AF208" s="83">
        <f t="shared" si="87"/>
        <v>0</v>
      </c>
      <c r="AG208" s="95"/>
      <c r="AH208" s="83">
        <f t="shared" si="88"/>
        <v>3</v>
      </c>
    </row>
    <row r="209" spans="1:44" ht="28" customHeight="1" x14ac:dyDescent="0.2">
      <c r="A209" s="25" t="s">
        <v>155</v>
      </c>
      <c r="B209" s="24" t="s">
        <v>69</v>
      </c>
      <c r="C209" s="24" t="s">
        <v>135</v>
      </c>
      <c r="D209" s="34" t="s">
        <v>2</v>
      </c>
      <c r="E209" s="19" t="s">
        <v>1</v>
      </c>
      <c r="F209" s="19" t="s">
        <v>126</v>
      </c>
      <c r="G209" s="31">
        <v>1</v>
      </c>
      <c r="H209" s="133">
        <v>37.5</v>
      </c>
      <c r="I209" s="83">
        <f t="shared" si="89"/>
        <v>37.5</v>
      </c>
      <c r="J209" s="66"/>
      <c r="K209" s="36"/>
      <c r="L209" s="36"/>
      <c r="M209" s="36"/>
      <c r="N209" s="36"/>
      <c r="O209" s="36"/>
      <c r="P209" s="36"/>
      <c r="Q209" s="36"/>
      <c r="R209" s="36"/>
      <c r="S209" s="36"/>
      <c r="T209" s="36"/>
      <c r="U209" s="36"/>
      <c r="V209" s="88"/>
      <c r="W209" s="83">
        <f t="shared" si="91"/>
        <v>0</v>
      </c>
      <c r="X209" s="91"/>
      <c r="Y209" s="36"/>
      <c r="Z209" s="36"/>
      <c r="AA209" s="36"/>
      <c r="AB209" s="36">
        <f t="shared" ref="AB209:AB211" si="92">I209</f>
        <v>37.5</v>
      </c>
      <c r="AC209" s="36"/>
      <c r="AD209" s="36"/>
      <c r="AE209" s="88"/>
      <c r="AF209" s="83">
        <f t="shared" si="87"/>
        <v>37.5</v>
      </c>
      <c r="AG209" s="95"/>
      <c r="AH209" s="83">
        <f t="shared" si="88"/>
        <v>37.5</v>
      </c>
    </row>
    <row r="210" spans="1:44" ht="28" customHeight="1" x14ac:dyDescent="0.2">
      <c r="A210" s="25" t="s">
        <v>155</v>
      </c>
      <c r="B210" s="24" t="s">
        <v>72</v>
      </c>
      <c r="C210" s="24" t="s">
        <v>80</v>
      </c>
      <c r="D210" s="34" t="s">
        <v>2</v>
      </c>
      <c r="E210" s="19" t="s">
        <v>1</v>
      </c>
      <c r="F210" s="19" t="s">
        <v>126</v>
      </c>
      <c r="G210" s="31">
        <v>1</v>
      </c>
      <c r="H210" s="133">
        <v>6</v>
      </c>
      <c r="I210" s="83">
        <f t="shared" si="89"/>
        <v>6</v>
      </c>
      <c r="J210" s="66"/>
      <c r="K210" s="36"/>
      <c r="L210" s="36"/>
      <c r="M210" s="36"/>
      <c r="N210" s="36"/>
      <c r="O210" s="36"/>
      <c r="P210" s="36"/>
      <c r="Q210" s="36"/>
      <c r="R210" s="36"/>
      <c r="S210" s="36"/>
      <c r="T210" s="36"/>
      <c r="U210" s="36"/>
      <c r="V210" s="88"/>
      <c r="W210" s="83">
        <f t="shared" si="91"/>
        <v>0</v>
      </c>
      <c r="X210" s="91"/>
      <c r="Y210" s="36"/>
      <c r="Z210" s="36"/>
      <c r="AA210" s="36"/>
      <c r="AB210" s="36">
        <f t="shared" si="92"/>
        <v>6</v>
      </c>
      <c r="AC210" s="36"/>
      <c r="AD210" s="36"/>
      <c r="AE210" s="88"/>
      <c r="AF210" s="83">
        <f t="shared" si="87"/>
        <v>6</v>
      </c>
      <c r="AG210" s="95"/>
      <c r="AH210" s="83">
        <f t="shared" si="88"/>
        <v>6</v>
      </c>
    </row>
    <row r="211" spans="1:44" ht="28" customHeight="1" x14ac:dyDescent="0.2">
      <c r="A211" s="25" t="s">
        <v>155</v>
      </c>
      <c r="B211" s="24" t="s">
        <v>70</v>
      </c>
      <c r="C211" s="24" t="s">
        <v>81</v>
      </c>
      <c r="D211" s="34" t="s">
        <v>2</v>
      </c>
      <c r="E211" s="19" t="s">
        <v>1</v>
      </c>
      <c r="F211" s="19" t="s">
        <v>126</v>
      </c>
      <c r="G211" s="31">
        <v>0</v>
      </c>
      <c r="H211" s="133">
        <v>18</v>
      </c>
      <c r="I211" s="83">
        <f t="shared" si="89"/>
        <v>0</v>
      </c>
      <c r="J211" s="66"/>
      <c r="K211" s="36"/>
      <c r="L211" s="36"/>
      <c r="M211" s="36"/>
      <c r="N211" s="36"/>
      <c r="O211" s="36"/>
      <c r="P211" s="36"/>
      <c r="Q211" s="36"/>
      <c r="R211" s="36"/>
      <c r="S211" s="36"/>
      <c r="T211" s="36"/>
      <c r="U211" s="36"/>
      <c r="V211" s="88"/>
      <c r="W211" s="83">
        <f t="shared" si="91"/>
        <v>0</v>
      </c>
      <c r="X211" s="91"/>
      <c r="Y211" s="36"/>
      <c r="Z211" s="36"/>
      <c r="AA211" s="36"/>
      <c r="AB211" s="36">
        <f t="shared" si="92"/>
        <v>0</v>
      </c>
      <c r="AC211" s="36"/>
      <c r="AD211" s="36"/>
      <c r="AE211" s="88"/>
      <c r="AF211" s="83">
        <f t="shared" si="87"/>
        <v>0</v>
      </c>
      <c r="AG211" s="95"/>
      <c r="AH211" s="83">
        <f t="shared" si="88"/>
        <v>0</v>
      </c>
    </row>
    <row r="212" spans="1:44" ht="28" customHeight="1" x14ac:dyDescent="0.2">
      <c r="A212" s="25" t="s">
        <v>155</v>
      </c>
      <c r="B212" s="24" t="s">
        <v>90</v>
      </c>
      <c r="C212" s="24" t="s">
        <v>230</v>
      </c>
      <c r="D212" s="34" t="s">
        <v>89</v>
      </c>
      <c r="E212" s="19" t="s">
        <v>1</v>
      </c>
      <c r="F212" s="19" t="s">
        <v>126</v>
      </c>
      <c r="G212" s="212">
        <v>0.04</v>
      </c>
      <c r="H212" s="105">
        <f ca="1">W223</f>
        <v>958.89843750000011</v>
      </c>
      <c r="I212" s="83">
        <f t="shared" ca="1" si="89"/>
        <v>38.355937500000003</v>
      </c>
      <c r="J212" s="66"/>
      <c r="K212" s="36"/>
      <c r="L212" s="36"/>
      <c r="M212" s="36"/>
      <c r="N212" s="36"/>
      <c r="O212" s="36"/>
      <c r="P212" s="36"/>
      <c r="Q212" s="36"/>
      <c r="R212" s="36"/>
      <c r="S212" s="36"/>
      <c r="T212" s="36"/>
      <c r="U212" s="36"/>
      <c r="V212" s="88">
        <f ca="1">I212</f>
        <v>38.355937500000003</v>
      </c>
      <c r="W212" s="83">
        <f t="shared" ca="1" si="91"/>
        <v>38.355937500000003</v>
      </c>
      <c r="X212" s="91"/>
      <c r="Y212" s="36"/>
      <c r="Z212" s="36"/>
      <c r="AA212" s="36"/>
      <c r="AB212" s="36"/>
      <c r="AC212" s="36"/>
      <c r="AD212" s="36"/>
      <c r="AE212" s="88"/>
      <c r="AF212" s="83">
        <f>SUM(Y212:AE212)</f>
        <v>0</v>
      </c>
      <c r="AG212" s="95"/>
      <c r="AH212" s="83">
        <f t="shared" ca="1" si="88"/>
        <v>38.355937500000003</v>
      </c>
    </row>
    <row r="213" spans="1:44" ht="28" customHeight="1" x14ac:dyDescent="0.2">
      <c r="A213" s="25" t="s">
        <v>155</v>
      </c>
      <c r="B213" s="24" t="s">
        <v>102</v>
      </c>
      <c r="C213" s="24" t="s">
        <v>233</v>
      </c>
      <c r="D213" s="34" t="s">
        <v>102</v>
      </c>
      <c r="E213" s="19" t="s">
        <v>1</v>
      </c>
      <c r="F213" s="19" t="s">
        <v>126</v>
      </c>
      <c r="G213" s="31">
        <v>1</v>
      </c>
      <c r="H213" s="133">
        <v>6</v>
      </c>
      <c r="I213" s="83">
        <f t="shared" si="89"/>
        <v>6</v>
      </c>
      <c r="J213" s="66"/>
      <c r="K213" s="36"/>
      <c r="L213" s="36"/>
      <c r="M213" s="36"/>
      <c r="N213" s="36">
        <f>I213</f>
        <v>6</v>
      </c>
      <c r="O213" s="36"/>
      <c r="P213" s="36"/>
      <c r="Q213" s="36"/>
      <c r="R213" s="36"/>
      <c r="S213" s="36"/>
      <c r="T213" s="36"/>
      <c r="U213" s="36"/>
      <c r="V213" s="88"/>
      <c r="W213" s="83">
        <f t="shared" si="91"/>
        <v>6</v>
      </c>
      <c r="X213" s="91"/>
      <c r="Y213" s="36"/>
      <c r="Z213" s="36"/>
      <c r="AA213" s="36"/>
      <c r="AB213" s="36"/>
      <c r="AC213" s="36"/>
      <c r="AD213" s="36"/>
      <c r="AE213" s="88"/>
      <c r="AF213" s="83">
        <f t="shared" ref="AF213:AF218" si="93">SUM(Y213:AE213)</f>
        <v>0</v>
      </c>
      <c r="AG213" s="95"/>
      <c r="AH213" s="83">
        <f t="shared" si="88"/>
        <v>6</v>
      </c>
    </row>
    <row r="214" spans="1:44" ht="28" customHeight="1" x14ac:dyDescent="0.2">
      <c r="A214" s="25" t="s">
        <v>155</v>
      </c>
      <c r="B214" s="24" t="s">
        <v>246</v>
      </c>
      <c r="C214" s="24" t="s">
        <v>233</v>
      </c>
      <c r="D214" s="34" t="s">
        <v>100</v>
      </c>
      <c r="E214" s="19" t="s">
        <v>1</v>
      </c>
      <c r="F214" s="19" t="s">
        <v>126</v>
      </c>
      <c r="G214" s="31">
        <v>1</v>
      </c>
      <c r="H214" s="133">
        <v>6</v>
      </c>
      <c r="I214" s="83">
        <f t="shared" si="89"/>
        <v>6</v>
      </c>
      <c r="J214" s="66"/>
      <c r="K214" s="36"/>
      <c r="L214" s="36"/>
      <c r="M214" s="36"/>
      <c r="N214" s="36"/>
      <c r="O214" s="36">
        <f>I214</f>
        <v>6</v>
      </c>
      <c r="P214" s="36"/>
      <c r="Q214" s="36"/>
      <c r="R214" s="36"/>
      <c r="S214" s="36"/>
      <c r="T214" s="36"/>
      <c r="U214" s="36"/>
      <c r="V214" s="88"/>
      <c r="W214" s="83">
        <f t="shared" si="91"/>
        <v>6</v>
      </c>
      <c r="X214" s="91"/>
      <c r="Y214" s="36"/>
      <c r="Z214" s="36"/>
      <c r="AA214" s="36"/>
      <c r="AB214" s="36"/>
      <c r="AC214" s="36"/>
      <c r="AD214" s="36"/>
      <c r="AE214" s="88"/>
      <c r="AF214" s="83">
        <f t="shared" si="93"/>
        <v>0</v>
      </c>
      <c r="AG214" s="95"/>
      <c r="AH214" s="83">
        <f t="shared" si="88"/>
        <v>6</v>
      </c>
    </row>
    <row r="215" spans="1:44" ht="28" customHeight="1" x14ac:dyDescent="0.2">
      <c r="A215" s="25" t="s">
        <v>155</v>
      </c>
      <c r="B215" s="24" t="s">
        <v>88</v>
      </c>
      <c r="C215" s="24" t="s">
        <v>41</v>
      </c>
      <c r="D215" s="30" t="s">
        <v>53</v>
      </c>
      <c r="E215" s="19" t="s">
        <v>1</v>
      </c>
      <c r="F215" s="19" t="s">
        <v>126</v>
      </c>
      <c r="G215" s="31">
        <v>1</v>
      </c>
      <c r="H215" s="133">
        <v>225</v>
      </c>
      <c r="I215" s="83">
        <f t="shared" si="89"/>
        <v>225</v>
      </c>
      <c r="J215" s="66"/>
      <c r="K215" s="36"/>
      <c r="L215" s="36"/>
      <c r="M215" s="36"/>
      <c r="N215" s="36"/>
      <c r="O215" s="36"/>
      <c r="P215" s="36"/>
      <c r="Q215" s="36"/>
      <c r="R215" s="36"/>
      <c r="S215" s="36"/>
      <c r="T215" s="36"/>
      <c r="U215" s="36"/>
      <c r="V215" s="88"/>
      <c r="W215" s="83">
        <f t="shared" si="91"/>
        <v>0</v>
      </c>
      <c r="X215" s="91"/>
      <c r="Y215" s="36">
        <f>I215</f>
        <v>225</v>
      </c>
      <c r="Z215" s="36"/>
      <c r="AA215" s="36"/>
      <c r="AB215" s="36"/>
      <c r="AC215" s="36"/>
      <c r="AD215" s="36"/>
      <c r="AE215" s="88"/>
      <c r="AF215" s="83">
        <f t="shared" si="93"/>
        <v>225</v>
      </c>
      <c r="AG215" s="95"/>
      <c r="AH215" s="83">
        <f t="shared" si="88"/>
        <v>225</v>
      </c>
    </row>
    <row r="216" spans="1:44" ht="28" customHeight="1" x14ac:dyDescent="0.2">
      <c r="A216" s="25" t="s">
        <v>155</v>
      </c>
      <c r="B216" s="24" t="s">
        <v>176</v>
      </c>
      <c r="C216" s="24" t="s">
        <v>120</v>
      </c>
      <c r="D216" s="24" t="s">
        <v>85</v>
      </c>
      <c r="E216" s="19" t="s">
        <v>1</v>
      </c>
      <c r="F216" s="19" t="s">
        <v>126</v>
      </c>
      <c r="G216" s="31">
        <v>1</v>
      </c>
      <c r="H216" s="133">
        <v>15</v>
      </c>
      <c r="I216" s="83">
        <f t="shared" si="89"/>
        <v>15</v>
      </c>
      <c r="J216" s="66"/>
      <c r="K216" s="36"/>
      <c r="L216" s="36"/>
      <c r="M216" s="36"/>
      <c r="N216" s="36"/>
      <c r="O216" s="36"/>
      <c r="P216" s="36"/>
      <c r="Q216" s="36"/>
      <c r="R216" s="36"/>
      <c r="S216" s="36"/>
      <c r="T216" s="36"/>
      <c r="U216" s="36"/>
      <c r="V216" s="88"/>
      <c r="W216" s="83">
        <f t="shared" si="91"/>
        <v>0</v>
      </c>
      <c r="X216" s="91"/>
      <c r="Y216" s="36"/>
      <c r="Z216" s="36">
        <f>I216</f>
        <v>15</v>
      </c>
      <c r="AA216" s="36"/>
      <c r="AB216" s="36"/>
      <c r="AC216" s="36"/>
      <c r="AD216" s="36"/>
      <c r="AE216" s="88"/>
      <c r="AF216" s="83">
        <f t="shared" si="93"/>
        <v>15</v>
      </c>
      <c r="AG216" s="95"/>
      <c r="AH216" s="83">
        <f t="shared" si="88"/>
        <v>15</v>
      </c>
    </row>
    <row r="217" spans="1:44" ht="28" customHeight="1" x14ac:dyDescent="0.2">
      <c r="A217" s="25" t="s">
        <v>155</v>
      </c>
      <c r="B217" s="24" t="s">
        <v>177</v>
      </c>
      <c r="C217" s="24" t="s">
        <v>121</v>
      </c>
      <c r="D217" s="24" t="s">
        <v>86</v>
      </c>
      <c r="E217" s="19" t="s">
        <v>1</v>
      </c>
      <c r="F217" s="19" t="s">
        <v>126</v>
      </c>
      <c r="G217" s="31">
        <v>1</v>
      </c>
      <c r="H217" s="133">
        <v>6</v>
      </c>
      <c r="I217" s="83">
        <f t="shared" si="89"/>
        <v>6</v>
      </c>
      <c r="J217" s="66"/>
      <c r="K217" s="36"/>
      <c r="L217" s="36"/>
      <c r="M217" s="36"/>
      <c r="N217" s="36"/>
      <c r="O217" s="36"/>
      <c r="P217" s="36"/>
      <c r="Q217" s="36"/>
      <c r="R217" s="36"/>
      <c r="S217" s="36"/>
      <c r="T217" s="36"/>
      <c r="U217" s="36"/>
      <c r="V217" s="88"/>
      <c r="W217" s="83">
        <f t="shared" si="91"/>
        <v>0</v>
      </c>
      <c r="X217" s="91"/>
      <c r="Y217" s="36"/>
      <c r="Z217" s="36"/>
      <c r="AA217" s="36">
        <f>I217</f>
        <v>6</v>
      </c>
      <c r="AB217" s="36"/>
      <c r="AC217" s="36"/>
      <c r="AD217" s="36"/>
      <c r="AE217" s="88"/>
      <c r="AF217" s="83">
        <f t="shared" si="93"/>
        <v>6</v>
      </c>
      <c r="AG217" s="95"/>
      <c r="AH217" s="83">
        <f t="shared" si="88"/>
        <v>6</v>
      </c>
    </row>
    <row r="218" spans="1:44" ht="28" customHeight="1" x14ac:dyDescent="0.2">
      <c r="A218" s="25" t="s">
        <v>155</v>
      </c>
      <c r="B218" s="24" t="s">
        <v>99</v>
      </c>
      <c r="C218" s="24" t="s">
        <v>122</v>
      </c>
      <c r="D218" s="24" t="s">
        <v>2</v>
      </c>
      <c r="E218" s="19" t="s">
        <v>1</v>
      </c>
      <c r="F218" s="19" t="s">
        <v>126</v>
      </c>
      <c r="G218" s="31">
        <v>1</v>
      </c>
      <c r="H218" s="133">
        <v>6</v>
      </c>
      <c r="I218" s="83">
        <f t="shared" si="89"/>
        <v>6</v>
      </c>
      <c r="J218" s="66"/>
      <c r="K218" s="36"/>
      <c r="L218" s="36"/>
      <c r="M218" s="36"/>
      <c r="N218" s="36"/>
      <c r="O218" s="36"/>
      <c r="P218" s="36"/>
      <c r="Q218" s="36"/>
      <c r="R218" s="36"/>
      <c r="S218" s="36"/>
      <c r="T218" s="36"/>
      <c r="U218" s="36"/>
      <c r="V218" s="88"/>
      <c r="W218" s="83">
        <f t="shared" si="91"/>
        <v>0</v>
      </c>
      <c r="X218" s="91"/>
      <c r="Y218" s="36"/>
      <c r="Z218" s="36"/>
      <c r="AA218" s="36"/>
      <c r="AB218" s="36">
        <f>I218</f>
        <v>6</v>
      </c>
      <c r="AC218" s="36"/>
      <c r="AD218" s="36"/>
      <c r="AE218" s="88"/>
      <c r="AF218" s="83">
        <f t="shared" si="93"/>
        <v>6</v>
      </c>
      <c r="AG218" s="95"/>
      <c r="AH218" s="83">
        <f t="shared" si="88"/>
        <v>6</v>
      </c>
    </row>
    <row r="219" spans="1:44" ht="28" customHeight="1" x14ac:dyDescent="0.2">
      <c r="A219" s="25" t="s">
        <v>155</v>
      </c>
      <c r="B219" s="24" t="s">
        <v>92</v>
      </c>
      <c r="C219" s="24" t="s">
        <v>124</v>
      </c>
      <c r="D219" s="24" t="s">
        <v>92</v>
      </c>
      <c r="E219" s="19" t="s">
        <v>1</v>
      </c>
      <c r="F219" s="19" t="s">
        <v>126</v>
      </c>
      <c r="G219" s="31">
        <v>1</v>
      </c>
      <c r="H219" s="133">
        <v>6</v>
      </c>
      <c r="I219" s="83">
        <f t="shared" si="89"/>
        <v>6</v>
      </c>
      <c r="J219" s="66"/>
      <c r="K219" s="36"/>
      <c r="L219" s="36"/>
      <c r="M219" s="36"/>
      <c r="N219" s="36"/>
      <c r="O219" s="36"/>
      <c r="P219" s="36"/>
      <c r="Q219" s="36"/>
      <c r="R219" s="36"/>
      <c r="S219" s="36"/>
      <c r="T219" s="36"/>
      <c r="U219" s="36"/>
      <c r="V219" s="88"/>
      <c r="W219" s="83">
        <f t="shared" ref="W219:W221" si="94">SUM(J219:V219)</f>
        <v>0</v>
      </c>
      <c r="X219" s="91"/>
      <c r="Y219" s="36"/>
      <c r="Z219" s="36"/>
      <c r="AA219" s="36"/>
      <c r="AB219" s="36"/>
      <c r="AC219" s="36"/>
      <c r="AD219" s="36">
        <f>I219</f>
        <v>6</v>
      </c>
      <c r="AE219" s="88"/>
      <c r="AF219" s="83">
        <f t="shared" ref="AF219:AF221" si="95">SUM(Y219:AE219)</f>
        <v>6</v>
      </c>
      <c r="AG219" s="95"/>
      <c r="AH219" s="83">
        <f t="shared" ref="AH219:AH221" si="96">AF219+W219</f>
        <v>6</v>
      </c>
    </row>
    <row r="220" spans="1:44" ht="28" customHeight="1" x14ac:dyDescent="0.2">
      <c r="A220" s="25" t="s">
        <v>155</v>
      </c>
      <c r="B220" s="24" t="s">
        <v>87</v>
      </c>
      <c r="C220" s="24" t="s">
        <v>123</v>
      </c>
      <c r="D220" s="34" t="s">
        <v>87</v>
      </c>
      <c r="E220" s="19" t="s">
        <v>1</v>
      </c>
      <c r="F220" s="19" t="s">
        <v>126</v>
      </c>
      <c r="G220" s="180">
        <f>1/5</f>
        <v>0.2</v>
      </c>
      <c r="H220" s="105">
        <f ca="1">I$49</f>
        <v>776.07295918367379</v>
      </c>
      <c r="I220" s="83">
        <f t="shared" ca="1" si="89"/>
        <v>155.21459183673477</v>
      </c>
      <c r="J220" s="66"/>
      <c r="K220" s="36"/>
      <c r="L220" s="36"/>
      <c r="M220" s="36"/>
      <c r="N220" s="36"/>
      <c r="O220" s="36"/>
      <c r="P220" s="36"/>
      <c r="Q220" s="36"/>
      <c r="R220" s="36"/>
      <c r="S220" s="36"/>
      <c r="T220" s="36"/>
      <c r="U220" s="36"/>
      <c r="V220" s="88"/>
      <c r="W220" s="83">
        <f t="shared" si="94"/>
        <v>0</v>
      </c>
      <c r="X220" s="91"/>
      <c r="Y220" s="36"/>
      <c r="Z220" s="36"/>
      <c r="AA220" s="36"/>
      <c r="AB220" s="36"/>
      <c r="AC220" s="36">
        <f ca="1">I220</f>
        <v>155.21459183673477</v>
      </c>
      <c r="AD220" s="36"/>
      <c r="AE220" s="88"/>
      <c r="AF220" s="83">
        <f t="shared" ca="1" si="95"/>
        <v>155.21459183673477</v>
      </c>
      <c r="AG220" s="95"/>
      <c r="AH220" s="83">
        <f t="shared" ca="1" si="96"/>
        <v>155.21459183673477</v>
      </c>
    </row>
    <row r="221" spans="1:44" ht="28" customHeight="1" x14ac:dyDescent="0.2">
      <c r="A221" s="56" t="s">
        <v>155</v>
      </c>
      <c r="B221" s="24" t="s">
        <v>205</v>
      </c>
      <c r="C221" s="34" t="s">
        <v>219</v>
      </c>
      <c r="D221" s="30" t="s">
        <v>2</v>
      </c>
      <c r="E221" s="19" t="s">
        <v>1</v>
      </c>
      <c r="F221" s="19" t="s">
        <v>126</v>
      </c>
      <c r="G221" s="31">
        <v>1</v>
      </c>
      <c r="H221" s="133">
        <v>2.67</v>
      </c>
      <c r="I221" s="85">
        <f t="shared" si="89"/>
        <v>2.67</v>
      </c>
      <c r="J221" s="70"/>
      <c r="K221" s="71"/>
      <c r="L221" s="71"/>
      <c r="M221" s="71"/>
      <c r="N221" s="71"/>
      <c r="O221" s="71"/>
      <c r="P221" s="71"/>
      <c r="Q221" s="71"/>
      <c r="R221" s="71"/>
      <c r="S221" s="71"/>
      <c r="T221" s="71"/>
      <c r="U221" s="71"/>
      <c r="V221" s="89"/>
      <c r="W221" s="85">
        <f t="shared" si="94"/>
        <v>0</v>
      </c>
      <c r="X221" s="91"/>
      <c r="Y221" s="64"/>
      <c r="Z221" s="64"/>
      <c r="AA221" s="64"/>
      <c r="AB221" s="64"/>
      <c r="AC221" s="64"/>
      <c r="AD221" s="64">
        <f>I221</f>
        <v>2.67</v>
      </c>
      <c r="AE221" s="93"/>
      <c r="AF221" s="127">
        <f t="shared" si="95"/>
        <v>2.67</v>
      </c>
      <c r="AH221" s="85">
        <f t="shared" si="96"/>
        <v>2.67</v>
      </c>
      <c r="AI221" s="11"/>
      <c r="AJ221" s="11"/>
      <c r="AK221" s="65"/>
      <c r="AL221" s="65"/>
      <c r="AM221" s="65"/>
      <c r="AN221" s="65"/>
      <c r="AO221" s="65"/>
      <c r="AP221" s="65"/>
      <c r="AQ221" s="65"/>
      <c r="AR221" s="65"/>
    </row>
    <row r="222" spans="1:44" ht="28" customHeight="1" thickBot="1" x14ac:dyDescent="0.25">
      <c r="A222" s="53" t="s">
        <v>155</v>
      </c>
      <c r="B222" s="54" t="s">
        <v>64</v>
      </c>
      <c r="C222" s="54" t="s">
        <v>107</v>
      </c>
      <c r="D222" s="55" t="s">
        <v>64</v>
      </c>
      <c r="E222" s="22" t="s">
        <v>1</v>
      </c>
      <c r="F222" s="22" t="s">
        <v>126</v>
      </c>
      <c r="G222" s="49">
        <v>7.0000000000000007E-2</v>
      </c>
      <c r="H222" s="135">
        <f>'Page 1 Budget Summary TF'!G10</f>
        <v>1777.5000000000002</v>
      </c>
      <c r="I222" s="108">
        <f t="shared" si="89"/>
        <v>124.42500000000003</v>
      </c>
      <c r="J222" s="106"/>
      <c r="K222" s="51"/>
      <c r="L222" s="51"/>
      <c r="M222" s="51"/>
      <c r="N222" s="51"/>
      <c r="O222" s="51"/>
      <c r="P222" s="51"/>
      <c r="Q222" s="51"/>
      <c r="R222" s="51"/>
      <c r="S222" s="51"/>
      <c r="T222" s="51"/>
      <c r="U222" s="51"/>
      <c r="V222" s="111"/>
      <c r="W222" s="108">
        <f t="shared" ref="W222" si="97">SUM(J222:V222)</f>
        <v>0</v>
      </c>
      <c r="X222" s="114"/>
      <c r="Y222" s="51"/>
      <c r="Z222" s="51"/>
      <c r="AA222" s="51"/>
      <c r="AB222" s="51"/>
      <c r="AC222" s="51"/>
      <c r="AD222" s="51"/>
      <c r="AE222" s="111">
        <f>I222</f>
        <v>124.42500000000003</v>
      </c>
      <c r="AF222" s="108">
        <f t="shared" ref="AF222" si="98">SUM(Y222:AE222)</f>
        <v>124.42500000000003</v>
      </c>
      <c r="AG222" s="116"/>
      <c r="AH222" s="108">
        <f t="shared" ref="AH222:AH223" si="99">AF222+W222</f>
        <v>124.42500000000003</v>
      </c>
    </row>
    <row r="223" spans="1:44" ht="28" customHeight="1" thickBot="1" x14ac:dyDescent="0.25">
      <c r="A223" s="240" t="s">
        <v>156</v>
      </c>
      <c r="B223" s="241"/>
      <c r="C223" s="241"/>
      <c r="D223" s="241"/>
      <c r="E223" s="241"/>
      <c r="F223" s="241"/>
      <c r="G223" s="241"/>
      <c r="H223" s="242"/>
      <c r="I223" s="119">
        <f t="shared" ref="I223:W223" ca="1" si="100">SUM(I166:I222)</f>
        <v>1570.9580293367349</v>
      </c>
      <c r="J223" s="120">
        <f t="shared" si="100"/>
        <v>0</v>
      </c>
      <c r="K223" s="121">
        <f t="shared" si="100"/>
        <v>191.54999999999998</v>
      </c>
      <c r="L223" s="121">
        <f t="shared" si="100"/>
        <v>126.99249999999998</v>
      </c>
      <c r="M223" s="121">
        <f t="shared" si="100"/>
        <v>294</v>
      </c>
      <c r="N223" s="121">
        <f t="shared" si="100"/>
        <v>6</v>
      </c>
      <c r="O223" s="121">
        <f t="shared" si="100"/>
        <v>6</v>
      </c>
      <c r="P223" s="121">
        <f t="shared" si="100"/>
        <v>0</v>
      </c>
      <c r="Q223" s="121">
        <f t="shared" si="100"/>
        <v>0</v>
      </c>
      <c r="R223" s="121">
        <f t="shared" si="100"/>
        <v>0</v>
      </c>
      <c r="S223" s="121">
        <f t="shared" si="100"/>
        <v>134.5</v>
      </c>
      <c r="T223" s="121">
        <f t="shared" si="100"/>
        <v>152.5</v>
      </c>
      <c r="U223" s="121">
        <f t="shared" si="100"/>
        <v>9</v>
      </c>
      <c r="V223" s="122">
        <f t="shared" ca="1" si="100"/>
        <v>38.355937500000003</v>
      </c>
      <c r="W223" s="119">
        <f t="shared" ca="1" si="100"/>
        <v>958.89843750000011</v>
      </c>
      <c r="X223" s="120"/>
      <c r="Y223" s="121">
        <f t="shared" ref="Y223:AF223" si="101">SUM(Y166:Y222)</f>
        <v>225</v>
      </c>
      <c r="Z223" s="121">
        <f t="shared" si="101"/>
        <v>15</v>
      </c>
      <c r="AA223" s="121">
        <f t="shared" si="101"/>
        <v>6</v>
      </c>
      <c r="AB223" s="121">
        <f t="shared" si="101"/>
        <v>77.75</v>
      </c>
      <c r="AC223" s="121">
        <f t="shared" ca="1" si="101"/>
        <v>155.21459183673477</v>
      </c>
      <c r="AD223" s="121">
        <f t="shared" si="101"/>
        <v>8.67</v>
      </c>
      <c r="AE223" s="122">
        <f t="shared" si="101"/>
        <v>124.42500000000003</v>
      </c>
      <c r="AF223" s="119">
        <f t="shared" ca="1" si="101"/>
        <v>612.05959183673485</v>
      </c>
      <c r="AG223" s="123"/>
      <c r="AH223" s="118">
        <f t="shared" ca="1" si="99"/>
        <v>1570.9580293367349</v>
      </c>
    </row>
    <row r="224" spans="1:44" ht="28" customHeight="1" x14ac:dyDescent="0.2"/>
    <row r="225" spans="1:44" ht="26" customHeight="1" thickBot="1" x14ac:dyDescent="0.25"/>
    <row r="226" spans="1:44" ht="32" customHeight="1" thickBot="1" x14ac:dyDescent="0.25">
      <c r="A226" s="17"/>
      <c r="C226" s="17"/>
      <c r="D226" s="17"/>
      <c r="E226" s="17"/>
      <c r="F226" s="17"/>
      <c r="G226" s="17"/>
      <c r="H226" s="131"/>
      <c r="I226" s="17"/>
      <c r="J226" s="243" t="s">
        <v>164</v>
      </c>
      <c r="K226" s="244"/>
      <c r="L226" s="244"/>
      <c r="M226" s="244"/>
      <c r="N226" s="244"/>
      <c r="O226" s="244"/>
      <c r="P226" s="244"/>
      <c r="Q226" s="244"/>
      <c r="R226" s="244"/>
      <c r="S226" s="244"/>
      <c r="T226" s="244"/>
      <c r="U226" s="244"/>
      <c r="V226" s="244"/>
      <c r="W226" s="245"/>
      <c r="Y226" s="246" t="s">
        <v>165</v>
      </c>
      <c r="Z226" s="247"/>
      <c r="AA226" s="247"/>
      <c r="AB226" s="247"/>
      <c r="AC226" s="247"/>
      <c r="AD226" s="247"/>
      <c r="AE226" s="247"/>
      <c r="AF226" s="248"/>
      <c r="AG226" s="27"/>
      <c r="AH226" s="26"/>
    </row>
    <row r="227" spans="1:44" s="225" customFormat="1" ht="63" customHeight="1" thickBot="1" x14ac:dyDescent="0.2">
      <c r="A227" s="215" t="s">
        <v>239</v>
      </c>
      <c r="B227" s="216" t="s">
        <v>5</v>
      </c>
      <c r="C227" s="216" t="s">
        <v>248</v>
      </c>
      <c r="D227" s="217" t="s">
        <v>240</v>
      </c>
      <c r="E227" s="216" t="s">
        <v>241</v>
      </c>
      <c r="F227" s="216" t="s">
        <v>125</v>
      </c>
      <c r="G227" s="218" t="s">
        <v>67</v>
      </c>
      <c r="H227" s="218" t="s">
        <v>68</v>
      </c>
      <c r="I227" s="219" t="s">
        <v>195</v>
      </c>
      <c r="J227" s="220" t="s">
        <v>63</v>
      </c>
      <c r="K227" s="220" t="s">
        <v>56</v>
      </c>
      <c r="L227" s="220" t="s">
        <v>10</v>
      </c>
      <c r="M227" s="220" t="s">
        <v>11</v>
      </c>
      <c r="N227" s="220" t="s">
        <v>61</v>
      </c>
      <c r="O227" s="220" t="s">
        <v>13</v>
      </c>
      <c r="P227" s="220" t="s">
        <v>14</v>
      </c>
      <c r="Q227" s="220" t="s">
        <v>15</v>
      </c>
      <c r="R227" s="220" t="s">
        <v>62</v>
      </c>
      <c r="S227" s="220" t="s">
        <v>47</v>
      </c>
      <c r="T227" s="220" t="s">
        <v>75</v>
      </c>
      <c r="U227" s="220" t="s">
        <v>60</v>
      </c>
      <c r="V227" s="220" t="s">
        <v>76</v>
      </c>
      <c r="W227" s="221" t="s">
        <v>65</v>
      </c>
      <c r="X227" s="222"/>
      <c r="Y227" s="220" t="s">
        <v>17</v>
      </c>
      <c r="Z227" s="220" t="s">
        <v>18</v>
      </c>
      <c r="AA227" s="220" t="s">
        <v>19</v>
      </c>
      <c r="AB227" s="220" t="s">
        <v>2</v>
      </c>
      <c r="AC227" s="220" t="s">
        <v>242</v>
      </c>
      <c r="AD227" s="220" t="s">
        <v>59</v>
      </c>
      <c r="AE227" s="220" t="s">
        <v>64</v>
      </c>
      <c r="AF227" s="219" t="s">
        <v>4</v>
      </c>
      <c r="AG227" s="222"/>
      <c r="AH227" s="223" t="s">
        <v>166</v>
      </c>
      <c r="AI227" s="224"/>
      <c r="AJ227" s="224"/>
      <c r="AK227" s="224"/>
      <c r="AL227" s="224"/>
      <c r="AM227" s="224"/>
      <c r="AN227" s="224"/>
      <c r="AO227" s="224"/>
      <c r="AP227" s="224"/>
      <c r="AQ227" s="224"/>
      <c r="AR227" s="224"/>
    </row>
    <row r="228" spans="1:44" ht="28" customHeight="1" thickBot="1" x14ac:dyDescent="0.25">
      <c r="A228" s="226" t="s">
        <v>191</v>
      </c>
      <c r="B228" s="40" t="s">
        <v>235</v>
      </c>
      <c r="C228" s="41" t="s">
        <v>114</v>
      </c>
      <c r="D228" s="42" t="s">
        <v>60</v>
      </c>
      <c r="E228" s="18" t="s">
        <v>207</v>
      </c>
      <c r="F228" s="18" t="s">
        <v>126</v>
      </c>
      <c r="G228" s="43">
        <v>0.25</v>
      </c>
      <c r="H228" s="134">
        <v>16.850000000000001</v>
      </c>
      <c r="I228" s="82">
        <f t="shared" ref="I228:I263" si="102">G228*H228</f>
        <v>4.2125000000000004</v>
      </c>
      <c r="J228" s="81"/>
      <c r="K228" s="44"/>
      <c r="L228" s="44"/>
      <c r="M228" s="44"/>
      <c r="N228" s="44"/>
      <c r="O228" s="44"/>
      <c r="P228" s="44"/>
      <c r="Q228" s="44"/>
      <c r="R228" s="44"/>
      <c r="S228" s="44"/>
      <c r="T228" s="44"/>
      <c r="U228" s="44">
        <f>I228</f>
        <v>4.2125000000000004</v>
      </c>
      <c r="V228" s="87"/>
      <c r="W228" s="82">
        <f>SUM(J228:V228)</f>
        <v>4.2125000000000004</v>
      </c>
      <c r="X228" s="90"/>
      <c r="Y228" s="44"/>
      <c r="Z228" s="44"/>
      <c r="AA228" s="44"/>
      <c r="AB228" s="44"/>
      <c r="AC228" s="44"/>
      <c r="AD228" s="44"/>
      <c r="AE228" s="87"/>
      <c r="AF228" s="97">
        <f>SUM(Y228:AE228)</f>
        <v>0</v>
      </c>
      <c r="AG228" s="98"/>
      <c r="AH228" s="97">
        <f t="shared" ref="AH228" si="103">AF228+W228</f>
        <v>4.2125000000000004</v>
      </c>
    </row>
    <row r="229" spans="1:44" ht="28" customHeight="1" x14ac:dyDescent="0.2">
      <c r="A229" s="56" t="s">
        <v>191</v>
      </c>
      <c r="B229" s="24" t="s">
        <v>40</v>
      </c>
      <c r="C229" s="24" t="s">
        <v>28</v>
      </c>
      <c r="D229" s="32" t="s">
        <v>11</v>
      </c>
      <c r="E229" s="20" t="s">
        <v>93</v>
      </c>
      <c r="F229" s="20" t="s">
        <v>126</v>
      </c>
      <c r="G229" s="31">
        <v>1</v>
      </c>
      <c r="H229" s="133">
        <v>11.7</v>
      </c>
      <c r="I229" s="82">
        <f t="shared" ref="I229:I259" si="104">G229*H229</f>
        <v>11.7</v>
      </c>
      <c r="J229" s="124"/>
      <c r="K229" s="57"/>
      <c r="L229" s="57"/>
      <c r="M229" s="44">
        <f>I229</f>
        <v>11.7</v>
      </c>
      <c r="N229" s="57"/>
      <c r="O229" s="57"/>
      <c r="P229" s="57"/>
      <c r="Q229" s="57"/>
      <c r="R229" s="57"/>
      <c r="S229" s="57"/>
      <c r="T229" s="57"/>
      <c r="U229" s="57"/>
      <c r="V229" s="125"/>
      <c r="W229" s="82">
        <f t="shared" ref="W229:W230" si="105">SUM(J229:V229)</f>
        <v>11.7</v>
      </c>
      <c r="X229" s="126"/>
      <c r="Y229" s="57"/>
      <c r="Z229" s="57"/>
      <c r="AA229" s="57"/>
      <c r="AB229" s="57"/>
      <c r="AC229" s="57"/>
      <c r="AD229" s="57"/>
      <c r="AE229" s="125"/>
      <c r="AF229" s="82">
        <f t="shared" ref="AF229:AF230" si="106">SUM(Y229:AE229)</f>
        <v>0</v>
      </c>
      <c r="AG229" s="94"/>
      <c r="AH229" s="82">
        <f t="shared" ref="AH229:AH230" si="107">AF229+W229</f>
        <v>11.7</v>
      </c>
    </row>
    <row r="230" spans="1:44" ht="28" customHeight="1" x14ac:dyDescent="0.2">
      <c r="A230" s="56" t="s">
        <v>191</v>
      </c>
      <c r="B230" s="24" t="s">
        <v>46</v>
      </c>
      <c r="C230" s="24" t="s">
        <v>204</v>
      </c>
      <c r="D230" s="32" t="s">
        <v>10</v>
      </c>
      <c r="E230" s="20" t="s">
        <v>93</v>
      </c>
      <c r="F230" s="20" t="s">
        <v>200</v>
      </c>
      <c r="G230" s="31">
        <v>12</v>
      </c>
      <c r="H230" s="133">
        <v>2.65</v>
      </c>
      <c r="I230" s="83">
        <f t="shared" si="104"/>
        <v>31.799999999999997</v>
      </c>
      <c r="J230" s="75"/>
      <c r="K230" s="50"/>
      <c r="L230" s="36">
        <f>I230</f>
        <v>31.799999999999997</v>
      </c>
      <c r="M230" s="50"/>
      <c r="N230" s="50"/>
      <c r="O230" s="50"/>
      <c r="P230" s="50"/>
      <c r="Q230" s="50"/>
      <c r="R230" s="50"/>
      <c r="S230" s="50"/>
      <c r="T230" s="50"/>
      <c r="U230" s="50"/>
      <c r="V230" s="110"/>
      <c r="W230" s="83">
        <f t="shared" si="105"/>
        <v>31.799999999999997</v>
      </c>
      <c r="X230" s="113"/>
      <c r="Y230" s="50"/>
      <c r="Z230" s="50"/>
      <c r="AA230" s="50"/>
      <c r="AB230" s="50"/>
      <c r="AC230" s="50"/>
      <c r="AD230" s="50"/>
      <c r="AE230" s="110"/>
      <c r="AF230" s="83">
        <f t="shared" si="106"/>
        <v>0</v>
      </c>
      <c r="AG230" s="95"/>
      <c r="AH230" s="83">
        <f t="shared" si="107"/>
        <v>31.799999999999997</v>
      </c>
    </row>
    <row r="231" spans="1:44" ht="28" customHeight="1" x14ac:dyDescent="0.2">
      <c r="A231" s="56" t="s">
        <v>191</v>
      </c>
      <c r="B231" s="24" t="s">
        <v>46</v>
      </c>
      <c r="C231" s="24" t="s">
        <v>175</v>
      </c>
      <c r="D231" s="32" t="s">
        <v>10</v>
      </c>
      <c r="E231" s="69" t="s">
        <v>93</v>
      </c>
      <c r="F231" s="69" t="s">
        <v>200</v>
      </c>
      <c r="G231" s="31">
        <v>1</v>
      </c>
      <c r="H231" s="133">
        <v>6.5</v>
      </c>
      <c r="I231" s="83">
        <f t="shared" si="104"/>
        <v>6.5</v>
      </c>
      <c r="J231" s="75"/>
      <c r="K231" s="50"/>
      <c r="L231" s="36">
        <f>I231</f>
        <v>6.5</v>
      </c>
      <c r="M231" s="50"/>
      <c r="N231" s="50"/>
      <c r="O231" s="50"/>
      <c r="P231" s="50"/>
      <c r="Q231" s="50"/>
      <c r="R231" s="50"/>
      <c r="S231" s="50"/>
      <c r="T231" s="50"/>
      <c r="U231" s="50"/>
      <c r="V231" s="110"/>
      <c r="W231" s="83">
        <f>SUM(J231:V231)</f>
        <v>6.5</v>
      </c>
      <c r="X231" s="113"/>
      <c r="Y231" s="50"/>
      <c r="Z231" s="50"/>
      <c r="AA231" s="50"/>
      <c r="AB231" s="50"/>
      <c r="AC231" s="50"/>
      <c r="AD231" s="50"/>
      <c r="AE231" s="110"/>
      <c r="AF231" s="83">
        <f>SUM(Y231:AE231)</f>
        <v>0</v>
      </c>
      <c r="AG231" s="95"/>
      <c r="AH231" s="83">
        <f>AF231+W231</f>
        <v>6.5</v>
      </c>
    </row>
    <row r="232" spans="1:44" ht="28" customHeight="1" x14ac:dyDescent="0.2">
      <c r="A232" s="56" t="s">
        <v>191</v>
      </c>
      <c r="B232" s="24" t="s">
        <v>40</v>
      </c>
      <c r="C232" s="24" t="s">
        <v>28</v>
      </c>
      <c r="D232" s="32" t="s">
        <v>11</v>
      </c>
      <c r="E232" s="20" t="s">
        <v>98</v>
      </c>
      <c r="F232" s="20" t="s">
        <v>126</v>
      </c>
      <c r="G232" s="31">
        <v>1</v>
      </c>
      <c r="H232" s="133">
        <v>11.7</v>
      </c>
      <c r="I232" s="83">
        <f t="shared" si="104"/>
        <v>11.7</v>
      </c>
      <c r="J232" s="75"/>
      <c r="K232" s="50"/>
      <c r="L232" s="50"/>
      <c r="M232" s="36">
        <f>I232</f>
        <v>11.7</v>
      </c>
      <c r="N232" s="50"/>
      <c r="O232" s="50"/>
      <c r="P232" s="50"/>
      <c r="Q232" s="50"/>
      <c r="R232" s="50"/>
      <c r="S232" s="50"/>
      <c r="T232" s="50"/>
      <c r="U232" s="50"/>
      <c r="V232" s="110"/>
      <c r="W232" s="83">
        <f t="shared" ref="W232:W259" si="108">SUM(J232:V232)</f>
        <v>11.7</v>
      </c>
      <c r="X232" s="113"/>
      <c r="Y232" s="50"/>
      <c r="Z232" s="50"/>
      <c r="AA232" s="50"/>
      <c r="AB232" s="50"/>
      <c r="AC232" s="50"/>
      <c r="AD232" s="50"/>
      <c r="AE232" s="110"/>
      <c r="AF232" s="83">
        <f t="shared" ref="AF232:AF259" si="109">SUM(Y232:AE232)</f>
        <v>0</v>
      </c>
      <c r="AG232" s="95"/>
      <c r="AH232" s="83">
        <f t="shared" ref="AH232:AH259" si="110">AF232+W232</f>
        <v>11.7</v>
      </c>
    </row>
    <row r="233" spans="1:44" ht="28" customHeight="1" x14ac:dyDescent="0.2">
      <c r="A233" s="56" t="s">
        <v>191</v>
      </c>
      <c r="B233" s="24" t="s">
        <v>46</v>
      </c>
      <c r="C233" s="24" t="s">
        <v>152</v>
      </c>
      <c r="D233" s="32" t="s">
        <v>10</v>
      </c>
      <c r="E233" s="20" t="s">
        <v>98</v>
      </c>
      <c r="F233" s="20" t="s">
        <v>201</v>
      </c>
      <c r="G233" s="31">
        <v>0.05</v>
      </c>
      <c r="H233" s="133">
        <v>62</v>
      </c>
      <c r="I233" s="83">
        <f t="shared" si="104"/>
        <v>3.1</v>
      </c>
      <c r="J233" s="75"/>
      <c r="K233" s="50"/>
      <c r="L233" s="36">
        <f>I233</f>
        <v>3.1</v>
      </c>
      <c r="M233" s="50"/>
      <c r="N233" s="50"/>
      <c r="O233" s="50"/>
      <c r="P233" s="50"/>
      <c r="Q233" s="50"/>
      <c r="R233" s="50"/>
      <c r="S233" s="50"/>
      <c r="T233" s="50"/>
      <c r="U233" s="50"/>
      <c r="V233" s="110"/>
      <c r="W233" s="83">
        <f t="shared" si="108"/>
        <v>3.1</v>
      </c>
      <c r="X233" s="113"/>
      <c r="Y233" s="50"/>
      <c r="Z233" s="50"/>
      <c r="AA233" s="50"/>
      <c r="AB233" s="50"/>
      <c r="AC233" s="50"/>
      <c r="AD233" s="50"/>
      <c r="AE233" s="110"/>
      <c r="AF233" s="83">
        <f t="shared" si="109"/>
        <v>0</v>
      </c>
      <c r="AG233" s="95"/>
      <c r="AH233" s="83">
        <f t="shared" si="110"/>
        <v>3.1</v>
      </c>
    </row>
    <row r="234" spans="1:44" ht="28" customHeight="1" x14ac:dyDescent="0.2">
      <c r="A234" s="56" t="s">
        <v>191</v>
      </c>
      <c r="B234" s="24" t="s">
        <v>84</v>
      </c>
      <c r="C234" s="24" t="s">
        <v>28</v>
      </c>
      <c r="D234" s="32" t="s">
        <v>11</v>
      </c>
      <c r="E234" s="20" t="s">
        <v>98</v>
      </c>
      <c r="F234" s="20" t="s">
        <v>126</v>
      </c>
      <c r="G234" s="31">
        <v>1</v>
      </c>
      <c r="H234" s="133">
        <v>11.7</v>
      </c>
      <c r="I234" s="83">
        <f t="shared" si="104"/>
        <v>11.7</v>
      </c>
      <c r="J234" s="75"/>
      <c r="K234" s="50"/>
      <c r="L234" s="50"/>
      <c r="M234" s="36">
        <f>I234</f>
        <v>11.7</v>
      </c>
      <c r="N234" s="50"/>
      <c r="O234" s="50"/>
      <c r="P234" s="50"/>
      <c r="Q234" s="50"/>
      <c r="R234" s="50"/>
      <c r="S234" s="50"/>
      <c r="T234" s="50"/>
      <c r="U234" s="50"/>
      <c r="V234" s="110"/>
      <c r="W234" s="83">
        <f t="shared" si="108"/>
        <v>11.7</v>
      </c>
      <c r="X234" s="113"/>
      <c r="Y234" s="50"/>
      <c r="Z234" s="50"/>
      <c r="AA234" s="50"/>
      <c r="AB234" s="50"/>
      <c r="AC234" s="50"/>
      <c r="AD234" s="50"/>
      <c r="AE234" s="110"/>
      <c r="AF234" s="83">
        <f t="shared" si="109"/>
        <v>0</v>
      </c>
      <c r="AG234" s="95"/>
      <c r="AH234" s="83">
        <f t="shared" si="110"/>
        <v>11.7</v>
      </c>
    </row>
    <row r="235" spans="1:44" ht="28" customHeight="1" x14ac:dyDescent="0.2">
      <c r="A235" s="56" t="s">
        <v>191</v>
      </c>
      <c r="B235" s="24" t="s">
        <v>50</v>
      </c>
      <c r="C235" s="24" t="s">
        <v>134</v>
      </c>
      <c r="D235" s="32" t="s">
        <v>49</v>
      </c>
      <c r="E235" s="20" t="s">
        <v>98</v>
      </c>
      <c r="F235" s="20" t="s">
        <v>202</v>
      </c>
      <c r="G235" s="31">
        <v>200</v>
      </c>
      <c r="H235" s="133">
        <v>0.35</v>
      </c>
      <c r="I235" s="83">
        <f t="shared" si="104"/>
        <v>70</v>
      </c>
      <c r="J235" s="75"/>
      <c r="K235" s="36">
        <f>I235</f>
        <v>70</v>
      </c>
      <c r="L235" s="50"/>
      <c r="M235" s="50"/>
      <c r="N235" s="50"/>
      <c r="O235" s="50"/>
      <c r="P235" s="50"/>
      <c r="Q235" s="50"/>
      <c r="R235" s="50"/>
      <c r="S235" s="50"/>
      <c r="T235" s="50"/>
      <c r="U235" s="50"/>
      <c r="V235" s="110"/>
      <c r="W235" s="83">
        <f t="shared" si="108"/>
        <v>70</v>
      </c>
      <c r="X235" s="113"/>
      <c r="Y235" s="50"/>
      <c r="Z235" s="50"/>
      <c r="AA235" s="50"/>
      <c r="AB235" s="50"/>
      <c r="AC235" s="50"/>
      <c r="AD235" s="50"/>
      <c r="AE235" s="110"/>
      <c r="AF235" s="83">
        <f t="shared" si="109"/>
        <v>0</v>
      </c>
      <c r="AG235" s="95"/>
      <c r="AH235" s="83">
        <f t="shared" si="110"/>
        <v>70</v>
      </c>
    </row>
    <row r="236" spans="1:44" ht="28" customHeight="1" x14ac:dyDescent="0.2">
      <c r="A236" s="56" t="s">
        <v>191</v>
      </c>
      <c r="B236" s="24" t="s">
        <v>29</v>
      </c>
      <c r="C236" s="24" t="s">
        <v>173</v>
      </c>
      <c r="D236" s="46" t="s">
        <v>11</v>
      </c>
      <c r="E236" s="20" t="s">
        <v>187</v>
      </c>
      <c r="F236" s="19" t="s">
        <v>126</v>
      </c>
      <c r="G236" s="31">
        <v>1</v>
      </c>
      <c r="H236" s="133">
        <v>23.5</v>
      </c>
      <c r="I236" s="83">
        <f t="shared" si="104"/>
        <v>23.5</v>
      </c>
      <c r="J236" s="66"/>
      <c r="K236" s="36"/>
      <c r="L236" s="36"/>
      <c r="M236" s="36">
        <f>I236</f>
        <v>23.5</v>
      </c>
      <c r="N236" s="36"/>
      <c r="O236" s="36"/>
      <c r="P236" s="36"/>
      <c r="Q236" s="36"/>
      <c r="R236" s="36"/>
      <c r="S236" s="36"/>
      <c r="T236" s="36"/>
      <c r="U236" s="36"/>
      <c r="V236" s="88"/>
      <c r="W236" s="83">
        <f t="shared" si="108"/>
        <v>23.5</v>
      </c>
      <c r="X236" s="91"/>
      <c r="Y236" s="36"/>
      <c r="Z236" s="36"/>
      <c r="AA236" s="36"/>
      <c r="AB236" s="36"/>
      <c r="AC236" s="36"/>
      <c r="AD236" s="36"/>
      <c r="AE236" s="88"/>
      <c r="AF236" s="83">
        <f t="shared" si="109"/>
        <v>0</v>
      </c>
      <c r="AG236" s="95"/>
      <c r="AH236" s="83">
        <f t="shared" si="110"/>
        <v>23.5</v>
      </c>
    </row>
    <row r="237" spans="1:44" ht="28" customHeight="1" x14ac:dyDescent="0.2">
      <c r="A237" s="56" t="s">
        <v>191</v>
      </c>
      <c r="B237" s="24" t="s">
        <v>43</v>
      </c>
      <c r="C237" s="24" t="s">
        <v>163</v>
      </c>
      <c r="D237" s="33" t="s">
        <v>10</v>
      </c>
      <c r="E237" s="20" t="s">
        <v>187</v>
      </c>
      <c r="F237" s="19" t="s">
        <v>126</v>
      </c>
      <c r="G237" s="31">
        <v>5</v>
      </c>
      <c r="H237" s="133">
        <v>1.5</v>
      </c>
      <c r="I237" s="83">
        <f t="shared" si="104"/>
        <v>7.5</v>
      </c>
      <c r="J237" s="66"/>
      <c r="K237" s="36"/>
      <c r="L237" s="36">
        <f>I237</f>
        <v>7.5</v>
      </c>
      <c r="M237" s="36"/>
      <c r="N237" s="36"/>
      <c r="O237" s="36"/>
      <c r="P237" s="36"/>
      <c r="Q237" s="36"/>
      <c r="R237" s="36"/>
      <c r="S237" s="36"/>
      <c r="T237" s="36"/>
      <c r="U237" s="36"/>
      <c r="V237" s="88"/>
      <c r="W237" s="83">
        <f t="shared" si="108"/>
        <v>7.5</v>
      </c>
      <c r="X237" s="91"/>
      <c r="Y237" s="36"/>
      <c r="Z237" s="36"/>
      <c r="AA237" s="36"/>
      <c r="AB237" s="36"/>
      <c r="AC237" s="36"/>
      <c r="AD237" s="36"/>
      <c r="AE237" s="88"/>
      <c r="AF237" s="83">
        <f t="shared" si="109"/>
        <v>0</v>
      </c>
      <c r="AG237" s="95"/>
      <c r="AH237" s="83">
        <f t="shared" si="110"/>
        <v>7.5</v>
      </c>
    </row>
    <row r="238" spans="1:44" ht="28" customHeight="1" x14ac:dyDescent="0.2">
      <c r="A238" s="56" t="s">
        <v>191</v>
      </c>
      <c r="B238" s="24" t="s">
        <v>31</v>
      </c>
      <c r="C238" s="24" t="s">
        <v>28</v>
      </c>
      <c r="D238" s="32" t="s">
        <v>11</v>
      </c>
      <c r="E238" s="20" t="s">
        <v>153</v>
      </c>
      <c r="F238" s="19" t="s">
        <v>126</v>
      </c>
      <c r="G238" s="31">
        <v>1</v>
      </c>
      <c r="H238" s="133">
        <v>11.7</v>
      </c>
      <c r="I238" s="83">
        <f t="shared" si="104"/>
        <v>11.7</v>
      </c>
      <c r="J238" s="66"/>
      <c r="K238" s="36"/>
      <c r="L238" s="36"/>
      <c r="M238" s="36">
        <f>I238</f>
        <v>11.7</v>
      </c>
      <c r="N238" s="36"/>
      <c r="O238" s="36"/>
      <c r="P238" s="36"/>
      <c r="Q238" s="36"/>
      <c r="R238" s="36"/>
      <c r="S238" s="36"/>
      <c r="T238" s="36"/>
      <c r="U238" s="36"/>
      <c r="V238" s="88"/>
      <c r="W238" s="83">
        <f t="shared" si="108"/>
        <v>11.7</v>
      </c>
      <c r="X238" s="91"/>
      <c r="Y238" s="36"/>
      <c r="Z238" s="36"/>
      <c r="AA238" s="36"/>
      <c r="AB238" s="36"/>
      <c r="AC238" s="36"/>
      <c r="AD238" s="36"/>
      <c r="AE238" s="88"/>
      <c r="AF238" s="83">
        <f t="shared" si="109"/>
        <v>0</v>
      </c>
      <c r="AG238" s="95"/>
      <c r="AH238" s="83">
        <f t="shared" si="110"/>
        <v>11.7</v>
      </c>
    </row>
    <row r="239" spans="1:44" s="13" customFormat="1" ht="28" customHeight="1" x14ac:dyDescent="0.2">
      <c r="A239" s="56" t="s">
        <v>191</v>
      </c>
      <c r="B239" s="24" t="s">
        <v>57</v>
      </c>
      <c r="C239" s="24" t="s">
        <v>186</v>
      </c>
      <c r="D239" s="47" t="s">
        <v>10</v>
      </c>
      <c r="E239" s="69" t="s">
        <v>153</v>
      </c>
      <c r="F239" s="19" t="s">
        <v>201</v>
      </c>
      <c r="G239" s="31">
        <v>0.125</v>
      </c>
      <c r="H239" s="133">
        <v>134</v>
      </c>
      <c r="I239" s="86">
        <f t="shared" si="104"/>
        <v>16.75</v>
      </c>
      <c r="J239" s="76"/>
      <c r="K239" s="45"/>
      <c r="L239" s="45">
        <f>I239</f>
        <v>16.75</v>
      </c>
      <c r="M239" s="45"/>
      <c r="N239" s="45"/>
      <c r="O239" s="45"/>
      <c r="P239" s="45"/>
      <c r="Q239" s="45"/>
      <c r="R239" s="45"/>
      <c r="S239" s="45"/>
      <c r="T239" s="45"/>
      <c r="U239" s="45"/>
      <c r="V239" s="80"/>
      <c r="W239" s="86">
        <f t="shared" si="108"/>
        <v>16.75</v>
      </c>
      <c r="X239" s="92"/>
      <c r="Y239" s="45"/>
      <c r="Z239" s="45"/>
      <c r="AA239" s="45"/>
      <c r="AB239" s="45"/>
      <c r="AC239" s="45"/>
      <c r="AD239" s="45"/>
      <c r="AE239" s="80"/>
      <c r="AF239" s="86">
        <f t="shared" si="109"/>
        <v>0</v>
      </c>
      <c r="AG239" s="96"/>
      <c r="AH239" s="86">
        <f t="shared" si="110"/>
        <v>16.75</v>
      </c>
    </row>
    <row r="240" spans="1:44" ht="28" customHeight="1" x14ac:dyDescent="0.2">
      <c r="A240" s="56" t="s">
        <v>191</v>
      </c>
      <c r="B240" s="24" t="s">
        <v>57</v>
      </c>
      <c r="C240" s="24" t="s">
        <v>131</v>
      </c>
      <c r="D240" s="33" t="s">
        <v>10</v>
      </c>
      <c r="E240" s="20" t="s">
        <v>153</v>
      </c>
      <c r="F240" s="20" t="s">
        <v>201</v>
      </c>
      <c r="G240" s="31">
        <v>0.125</v>
      </c>
      <c r="H240" s="133">
        <v>31.3</v>
      </c>
      <c r="I240" s="83">
        <f t="shared" si="104"/>
        <v>3.9125000000000001</v>
      </c>
      <c r="J240" s="66"/>
      <c r="K240" s="36"/>
      <c r="L240" s="36">
        <f>I240</f>
        <v>3.9125000000000001</v>
      </c>
      <c r="M240" s="36"/>
      <c r="N240" s="36"/>
      <c r="O240" s="36"/>
      <c r="P240" s="36"/>
      <c r="Q240" s="36"/>
      <c r="R240" s="36"/>
      <c r="S240" s="36"/>
      <c r="T240" s="36"/>
      <c r="U240" s="36"/>
      <c r="V240" s="88"/>
      <c r="W240" s="83">
        <f t="shared" si="108"/>
        <v>3.9125000000000001</v>
      </c>
      <c r="X240" s="91"/>
      <c r="Y240" s="36"/>
      <c r="Z240" s="36"/>
      <c r="AA240" s="36"/>
      <c r="AB240" s="36"/>
      <c r="AC240" s="36"/>
      <c r="AD240" s="36"/>
      <c r="AE240" s="88"/>
      <c r="AF240" s="83">
        <f t="shared" si="109"/>
        <v>0</v>
      </c>
      <c r="AG240" s="95"/>
      <c r="AH240" s="83">
        <f t="shared" si="110"/>
        <v>3.9125000000000001</v>
      </c>
    </row>
    <row r="241" spans="1:44" ht="28" customHeight="1" x14ac:dyDescent="0.2">
      <c r="A241" s="56" t="s">
        <v>191</v>
      </c>
      <c r="B241" s="24" t="s">
        <v>117</v>
      </c>
      <c r="C241" s="24" t="s">
        <v>128</v>
      </c>
      <c r="D241" s="33" t="s">
        <v>10</v>
      </c>
      <c r="E241" s="20" t="s">
        <v>153</v>
      </c>
      <c r="F241" s="20" t="s">
        <v>201</v>
      </c>
      <c r="G241" s="31">
        <v>0.05</v>
      </c>
      <c r="H241" s="133">
        <v>35</v>
      </c>
      <c r="I241" s="83">
        <f t="shared" si="104"/>
        <v>1.75</v>
      </c>
      <c r="J241" s="66"/>
      <c r="K241" s="36"/>
      <c r="L241" s="36">
        <f>I241</f>
        <v>1.75</v>
      </c>
      <c r="M241" s="36"/>
      <c r="N241" s="36"/>
      <c r="O241" s="36"/>
      <c r="P241" s="36"/>
      <c r="Q241" s="36"/>
      <c r="R241" s="36"/>
      <c r="S241" s="36"/>
      <c r="T241" s="36"/>
      <c r="U241" s="36"/>
      <c r="V241" s="88"/>
      <c r="W241" s="83">
        <f t="shared" si="108"/>
        <v>1.75</v>
      </c>
      <c r="X241" s="91"/>
      <c r="Y241" s="36"/>
      <c r="Z241" s="36"/>
      <c r="AA241" s="36"/>
      <c r="AB241" s="36"/>
      <c r="AC241" s="36"/>
      <c r="AD241" s="36"/>
      <c r="AE241" s="88"/>
      <c r="AF241" s="83">
        <f t="shared" si="109"/>
        <v>0</v>
      </c>
      <c r="AG241" s="95"/>
      <c r="AH241" s="83">
        <f t="shared" si="110"/>
        <v>1.75</v>
      </c>
    </row>
    <row r="242" spans="1:44" ht="28" customHeight="1" x14ac:dyDescent="0.2">
      <c r="A242" s="56" t="s">
        <v>191</v>
      </c>
      <c r="B242" s="24" t="s">
        <v>245</v>
      </c>
      <c r="C242" s="24" t="s">
        <v>128</v>
      </c>
      <c r="D242" s="33" t="s">
        <v>10</v>
      </c>
      <c r="E242" s="20" t="s">
        <v>153</v>
      </c>
      <c r="F242" s="20" t="s">
        <v>201</v>
      </c>
      <c r="G242" s="31">
        <v>0.05</v>
      </c>
      <c r="H242" s="133">
        <v>77</v>
      </c>
      <c r="I242" s="83">
        <f t="shared" si="104"/>
        <v>3.85</v>
      </c>
      <c r="J242" s="66"/>
      <c r="K242" s="36"/>
      <c r="L242" s="36">
        <f>I242</f>
        <v>3.85</v>
      </c>
      <c r="M242" s="36"/>
      <c r="N242" s="36"/>
      <c r="O242" s="36"/>
      <c r="P242" s="36"/>
      <c r="Q242" s="36"/>
      <c r="R242" s="36"/>
      <c r="S242" s="36"/>
      <c r="T242" s="36"/>
      <c r="U242" s="36"/>
      <c r="V242" s="88"/>
      <c r="W242" s="83">
        <f t="shared" si="108"/>
        <v>3.85</v>
      </c>
      <c r="X242" s="91"/>
      <c r="Y242" s="36"/>
      <c r="Z242" s="36"/>
      <c r="AA242" s="36"/>
      <c r="AB242" s="36"/>
      <c r="AC242" s="36"/>
      <c r="AD242" s="36"/>
      <c r="AE242" s="88"/>
      <c r="AF242" s="83">
        <f t="shared" si="109"/>
        <v>0</v>
      </c>
      <c r="AG242" s="95"/>
      <c r="AH242" s="83">
        <f t="shared" si="110"/>
        <v>3.85</v>
      </c>
    </row>
    <row r="243" spans="1:44" ht="28" customHeight="1" x14ac:dyDescent="0.2">
      <c r="A243" s="56" t="s">
        <v>191</v>
      </c>
      <c r="B243" s="24" t="s">
        <v>184</v>
      </c>
      <c r="C243" s="24" t="s">
        <v>28</v>
      </c>
      <c r="D243" s="46" t="s">
        <v>11</v>
      </c>
      <c r="E243" s="20" t="s">
        <v>94</v>
      </c>
      <c r="F243" s="19" t="s">
        <v>126</v>
      </c>
      <c r="G243" s="31">
        <v>2</v>
      </c>
      <c r="H243" s="133">
        <v>11.7</v>
      </c>
      <c r="I243" s="83">
        <f t="shared" si="104"/>
        <v>23.4</v>
      </c>
      <c r="J243" s="66"/>
      <c r="K243" s="36"/>
      <c r="L243" s="36"/>
      <c r="M243" s="36">
        <f>I243</f>
        <v>23.4</v>
      </c>
      <c r="N243" s="36"/>
      <c r="O243" s="36"/>
      <c r="P243" s="36"/>
      <c r="Q243" s="36"/>
      <c r="R243" s="36"/>
      <c r="S243" s="36"/>
      <c r="T243" s="36"/>
      <c r="U243" s="36"/>
      <c r="V243" s="88"/>
      <c r="W243" s="83">
        <f t="shared" si="108"/>
        <v>23.4</v>
      </c>
      <c r="X243" s="91"/>
      <c r="Y243" s="36"/>
      <c r="Z243" s="36"/>
      <c r="AA243" s="36"/>
      <c r="AB243" s="36"/>
      <c r="AC243" s="36"/>
      <c r="AD243" s="36"/>
      <c r="AE243" s="88"/>
      <c r="AF243" s="83">
        <f t="shared" si="109"/>
        <v>0</v>
      </c>
      <c r="AG243" s="95"/>
      <c r="AH243" s="83">
        <f t="shared" si="110"/>
        <v>23.4</v>
      </c>
    </row>
    <row r="244" spans="1:44" ht="28" customHeight="1" x14ac:dyDescent="0.2">
      <c r="A244" s="56" t="s">
        <v>191</v>
      </c>
      <c r="B244" s="24" t="s">
        <v>50</v>
      </c>
      <c r="C244" s="24" t="s">
        <v>161</v>
      </c>
      <c r="D244" s="32" t="s">
        <v>49</v>
      </c>
      <c r="E244" s="20" t="s">
        <v>94</v>
      </c>
      <c r="F244" s="19" t="s">
        <v>202</v>
      </c>
      <c r="G244" s="31">
        <v>240</v>
      </c>
      <c r="H244" s="133">
        <v>0.28999999999999998</v>
      </c>
      <c r="I244" s="83">
        <f t="shared" si="104"/>
        <v>69.599999999999994</v>
      </c>
      <c r="J244" s="66"/>
      <c r="K244" s="36">
        <f>I244</f>
        <v>69.599999999999994</v>
      </c>
      <c r="L244" s="36"/>
      <c r="M244" s="36"/>
      <c r="N244" s="36"/>
      <c r="O244" s="36"/>
      <c r="P244" s="36"/>
      <c r="Q244" s="36"/>
      <c r="R244" s="36"/>
      <c r="S244" s="36"/>
      <c r="T244" s="36"/>
      <c r="U244" s="36"/>
      <c r="V244" s="88"/>
      <c r="W244" s="83">
        <f t="shared" si="108"/>
        <v>69.599999999999994</v>
      </c>
      <c r="X244" s="91"/>
      <c r="Y244" s="36"/>
      <c r="Z244" s="36"/>
      <c r="AA244" s="36"/>
      <c r="AB244" s="36"/>
      <c r="AC244" s="36"/>
      <c r="AD244" s="36"/>
      <c r="AE244" s="88"/>
      <c r="AF244" s="83">
        <f t="shared" si="109"/>
        <v>0</v>
      </c>
      <c r="AG244" s="95"/>
      <c r="AH244" s="83">
        <f t="shared" si="110"/>
        <v>69.599999999999994</v>
      </c>
    </row>
    <row r="245" spans="1:44" ht="28" customHeight="1" x14ac:dyDescent="0.2">
      <c r="A245" s="56" t="s">
        <v>191</v>
      </c>
      <c r="B245" s="24" t="s">
        <v>50</v>
      </c>
      <c r="C245" s="24" t="s">
        <v>154</v>
      </c>
      <c r="D245" s="32" t="s">
        <v>49</v>
      </c>
      <c r="E245" s="20" t="s">
        <v>94</v>
      </c>
      <c r="F245" s="19" t="s">
        <v>202</v>
      </c>
      <c r="G245" s="31">
        <v>60</v>
      </c>
      <c r="H245" s="133">
        <v>0.31</v>
      </c>
      <c r="I245" s="83">
        <f t="shared" si="104"/>
        <v>18.600000000000001</v>
      </c>
      <c r="J245" s="66"/>
      <c r="K245" s="36">
        <f>I245</f>
        <v>18.600000000000001</v>
      </c>
      <c r="L245" s="36"/>
      <c r="M245" s="36"/>
      <c r="N245" s="36"/>
      <c r="O245" s="36"/>
      <c r="P245" s="36"/>
      <c r="Q245" s="36"/>
      <c r="R245" s="36"/>
      <c r="S245" s="36"/>
      <c r="T245" s="36"/>
      <c r="U245" s="36"/>
      <c r="V245" s="88"/>
      <c r="W245" s="83">
        <f t="shared" si="108"/>
        <v>18.600000000000001</v>
      </c>
      <c r="X245" s="91"/>
      <c r="Y245" s="36"/>
      <c r="Z245" s="36"/>
      <c r="AA245" s="36"/>
      <c r="AB245" s="36"/>
      <c r="AC245" s="36"/>
      <c r="AD245" s="36"/>
      <c r="AE245" s="88"/>
      <c r="AF245" s="83">
        <f t="shared" si="109"/>
        <v>0</v>
      </c>
      <c r="AG245" s="95"/>
      <c r="AH245" s="83">
        <f t="shared" si="110"/>
        <v>18.600000000000001</v>
      </c>
    </row>
    <row r="246" spans="1:44" ht="28" customHeight="1" x14ac:dyDescent="0.2">
      <c r="A246" s="56" t="s">
        <v>191</v>
      </c>
      <c r="B246" s="24" t="s">
        <v>185</v>
      </c>
      <c r="C246" s="24" t="s">
        <v>28</v>
      </c>
      <c r="D246" s="46" t="s">
        <v>11</v>
      </c>
      <c r="E246" s="20" t="s">
        <v>94</v>
      </c>
      <c r="F246" s="19" t="s">
        <v>126</v>
      </c>
      <c r="G246" s="31">
        <v>2</v>
      </c>
      <c r="H246" s="133">
        <v>11.7</v>
      </c>
      <c r="I246" s="83">
        <f t="shared" si="104"/>
        <v>23.4</v>
      </c>
      <c r="J246" s="66"/>
      <c r="K246" s="36"/>
      <c r="L246" s="36"/>
      <c r="M246" s="36">
        <f>I246</f>
        <v>23.4</v>
      </c>
      <c r="N246" s="36"/>
      <c r="O246" s="36"/>
      <c r="P246" s="36"/>
      <c r="Q246" s="36"/>
      <c r="R246" s="36"/>
      <c r="S246" s="36"/>
      <c r="T246" s="36"/>
      <c r="U246" s="36"/>
      <c r="V246" s="88"/>
      <c r="W246" s="83">
        <f t="shared" si="108"/>
        <v>23.4</v>
      </c>
      <c r="X246" s="91"/>
      <c r="Y246" s="36"/>
      <c r="Z246" s="36"/>
      <c r="AA246" s="36"/>
      <c r="AB246" s="36"/>
      <c r="AC246" s="36"/>
      <c r="AD246" s="36"/>
      <c r="AE246" s="88"/>
      <c r="AF246" s="83">
        <f t="shared" si="109"/>
        <v>0</v>
      </c>
      <c r="AG246" s="95"/>
      <c r="AH246" s="83">
        <f t="shared" si="110"/>
        <v>23.4</v>
      </c>
    </row>
    <row r="247" spans="1:44" ht="28" customHeight="1" x14ac:dyDescent="0.2">
      <c r="A247" s="56" t="s">
        <v>191</v>
      </c>
      <c r="B247" s="24" t="s">
        <v>50</v>
      </c>
      <c r="C247" s="24" t="s">
        <v>161</v>
      </c>
      <c r="D247" s="32" t="s">
        <v>49</v>
      </c>
      <c r="E247" s="20" t="s">
        <v>94</v>
      </c>
      <c r="F247" s="19" t="s">
        <v>202</v>
      </c>
      <c r="G247" s="31">
        <v>115</v>
      </c>
      <c r="H247" s="133">
        <v>0.28999999999999998</v>
      </c>
      <c r="I247" s="83">
        <f t="shared" si="104"/>
        <v>33.349999999999994</v>
      </c>
      <c r="J247" s="66"/>
      <c r="K247" s="36">
        <f>I247</f>
        <v>33.349999999999994</v>
      </c>
      <c r="L247" s="36"/>
      <c r="M247" s="36"/>
      <c r="N247" s="36"/>
      <c r="O247" s="36"/>
      <c r="P247" s="36"/>
      <c r="Q247" s="36"/>
      <c r="R247" s="36"/>
      <c r="S247" s="36"/>
      <c r="T247" s="36"/>
      <c r="U247" s="36"/>
      <c r="V247" s="88"/>
      <c r="W247" s="83">
        <f t="shared" si="108"/>
        <v>33.349999999999994</v>
      </c>
      <c r="X247" s="91"/>
      <c r="Y247" s="36"/>
      <c r="Z247" s="36"/>
      <c r="AA247" s="36"/>
      <c r="AB247" s="36"/>
      <c r="AC247" s="36"/>
      <c r="AD247" s="36"/>
      <c r="AE247" s="88"/>
      <c r="AF247" s="83">
        <f t="shared" si="109"/>
        <v>0</v>
      </c>
      <c r="AG247" s="95"/>
      <c r="AH247" s="83">
        <f t="shared" si="110"/>
        <v>33.349999999999994</v>
      </c>
    </row>
    <row r="248" spans="1:44" ht="28" customHeight="1" x14ac:dyDescent="0.2">
      <c r="A248" s="56" t="s">
        <v>191</v>
      </c>
      <c r="B248" s="24" t="s">
        <v>30</v>
      </c>
      <c r="C248" s="24" t="s">
        <v>173</v>
      </c>
      <c r="D248" s="33" t="s">
        <v>11</v>
      </c>
      <c r="E248" s="20" t="s">
        <v>209</v>
      </c>
      <c r="F248" s="19" t="s">
        <v>126</v>
      </c>
      <c r="G248" s="31">
        <v>1</v>
      </c>
      <c r="H248" s="133">
        <v>23.5</v>
      </c>
      <c r="I248" s="83">
        <f t="shared" si="104"/>
        <v>23.5</v>
      </c>
      <c r="J248" s="66"/>
      <c r="K248" s="36"/>
      <c r="L248" s="36"/>
      <c r="M248" s="36">
        <f>I248</f>
        <v>23.5</v>
      </c>
      <c r="N248" s="36"/>
      <c r="O248" s="36"/>
      <c r="P248" s="36"/>
      <c r="Q248" s="36"/>
      <c r="R248" s="36"/>
      <c r="S248" s="36"/>
      <c r="T248" s="36"/>
      <c r="U248" s="36"/>
      <c r="V248" s="88"/>
      <c r="W248" s="83">
        <f t="shared" si="108"/>
        <v>23.5</v>
      </c>
      <c r="X248" s="91"/>
      <c r="Y248" s="36"/>
      <c r="Z248" s="36"/>
      <c r="AA248" s="36"/>
      <c r="AB248" s="36"/>
      <c r="AC248" s="36"/>
      <c r="AD248" s="36"/>
      <c r="AE248" s="88"/>
      <c r="AF248" s="83">
        <f t="shared" si="109"/>
        <v>0</v>
      </c>
      <c r="AG248" s="95"/>
      <c r="AH248" s="83">
        <f t="shared" si="110"/>
        <v>23.5</v>
      </c>
    </row>
    <row r="249" spans="1:44" ht="28" customHeight="1" x14ac:dyDescent="0.2">
      <c r="A249" s="56" t="s">
        <v>191</v>
      </c>
      <c r="B249" s="24" t="s">
        <v>30</v>
      </c>
      <c r="C249" s="24" t="s">
        <v>218</v>
      </c>
      <c r="D249" s="33" t="s">
        <v>10</v>
      </c>
      <c r="E249" s="20" t="s">
        <v>209</v>
      </c>
      <c r="F249" s="19" t="s">
        <v>126</v>
      </c>
      <c r="G249" s="31">
        <v>5</v>
      </c>
      <c r="H249" s="133">
        <v>1.5</v>
      </c>
      <c r="I249" s="83">
        <f t="shared" si="104"/>
        <v>7.5</v>
      </c>
      <c r="J249" s="66"/>
      <c r="K249" s="36"/>
      <c r="L249" s="36">
        <f>I249</f>
        <v>7.5</v>
      </c>
      <c r="M249" s="36"/>
      <c r="N249" s="36"/>
      <c r="O249" s="36"/>
      <c r="P249" s="36"/>
      <c r="Q249" s="36"/>
      <c r="R249" s="36"/>
      <c r="S249" s="36"/>
      <c r="T249" s="36"/>
      <c r="U249" s="36"/>
      <c r="V249" s="88"/>
      <c r="W249" s="83">
        <f t="shared" si="108"/>
        <v>7.5</v>
      </c>
      <c r="X249" s="91"/>
      <c r="Y249" s="36"/>
      <c r="Z249" s="36"/>
      <c r="AA249" s="36"/>
      <c r="AB249" s="36"/>
      <c r="AC249" s="36"/>
      <c r="AD249" s="36"/>
      <c r="AE249" s="88"/>
      <c r="AF249" s="83">
        <f t="shared" si="109"/>
        <v>0</v>
      </c>
      <c r="AG249" s="95"/>
      <c r="AH249" s="83">
        <f t="shared" si="110"/>
        <v>7.5</v>
      </c>
    </row>
    <row r="250" spans="1:44" ht="28" customHeight="1" x14ac:dyDescent="0.25">
      <c r="A250" s="56" t="s">
        <v>191</v>
      </c>
      <c r="B250" s="24" t="s">
        <v>168</v>
      </c>
      <c r="C250" s="213" t="s">
        <v>234</v>
      </c>
      <c r="D250" s="32" t="s">
        <v>11</v>
      </c>
      <c r="E250" s="69" t="s">
        <v>95</v>
      </c>
      <c r="F250" s="19" t="s">
        <v>126</v>
      </c>
      <c r="G250" s="31">
        <v>1</v>
      </c>
      <c r="H250" s="133">
        <v>11.25</v>
      </c>
      <c r="I250" s="83">
        <f t="shared" si="104"/>
        <v>11.25</v>
      </c>
      <c r="J250" s="66"/>
      <c r="K250" s="36"/>
      <c r="L250" s="36"/>
      <c r="M250" s="36">
        <f>I250</f>
        <v>11.25</v>
      </c>
      <c r="N250" s="36"/>
      <c r="O250" s="36"/>
      <c r="P250" s="36"/>
      <c r="Q250" s="36"/>
      <c r="R250" s="36"/>
      <c r="S250" s="36"/>
      <c r="T250" s="36"/>
      <c r="U250" s="36"/>
      <c r="V250" s="88"/>
      <c r="W250" s="83">
        <f t="shared" si="108"/>
        <v>11.25</v>
      </c>
      <c r="X250" s="91"/>
      <c r="Y250" s="36"/>
      <c r="Z250" s="36"/>
      <c r="AA250" s="36"/>
      <c r="AB250" s="36"/>
      <c r="AC250" s="36"/>
      <c r="AD250" s="36"/>
      <c r="AE250" s="88"/>
      <c r="AF250" s="83">
        <f t="shared" si="109"/>
        <v>0</v>
      </c>
      <c r="AG250" s="95"/>
      <c r="AH250" s="83">
        <f t="shared" si="110"/>
        <v>11.25</v>
      </c>
      <c r="AI250" s="11"/>
      <c r="AJ250" s="11"/>
      <c r="AK250" s="65"/>
      <c r="AL250" s="65"/>
      <c r="AM250" s="65"/>
      <c r="AN250" s="65"/>
      <c r="AO250" s="65"/>
      <c r="AP250" s="65"/>
      <c r="AQ250" s="65"/>
      <c r="AR250" s="65"/>
    </row>
    <row r="251" spans="1:44" ht="28" customHeight="1" x14ac:dyDescent="0.2">
      <c r="A251" s="56" t="s">
        <v>191</v>
      </c>
      <c r="B251" s="24" t="s">
        <v>169</v>
      </c>
      <c r="C251" s="24" t="s">
        <v>115</v>
      </c>
      <c r="D251" s="47" t="s">
        <v>10</v>
      </c>
      <c r="E251" s="69" t="s">
        <v>95</v>
      </c>
      <c r="F251" s="19" t="s">
        <v>201</v>
      </c>
      <c r="G251" s="31">
        <v>1.4999999999999999E-2</v>
      </c>
      <c r="H251" s="133">
        <v>17</v>
      </c>
      <c r="I251" s="83">
        <f t="shared" si="104"/>
        <v>0.255</v>
      </c>
      <c r="J251" s="66"/>
      <c r="K251" s="36"/>
      <c r="L251" s="36">
        <f>I251</f>
        <v>0.255</v>
      </c>
      <c r="M251" s="36"/>
      <c r="N251" s="36"/>
      <c r="O251" s="36"/>
      <c r="P251" s="36"/>
      <c r="Q251" s="36"/>
      <c r="R251" s="36"/>
      <c r="S251" s="36"/>
      <c r="T251" s="36"/>
      <c r="U251" s="36"/>
      <c r="V251" s="88"/>
      <c r="W251" s="83">
        <f t="shared" si="108"/>
        <v>0.255</v>
      </c>
      <c r="X251" s="91"/>
      <c r="Y251" s="36"/>
      <c r="Z251" s="36"/>
      <c r="AA251" s="36"/>
      <c r="AB251" s="36"/>
      <c r="AC251" s="36"/>
      <c r="AD251" s="36"/>
      <c r="AE251" s="88"/>
      <c r="AF251" s="83">
        <f t="shared" si="109"/>
        <v>0</v>
      </c>
      <c r="AG251" s="95"/>
      <c r="AH251" s="83">
        <f t="shared" si="110"/>
        <v>0.255</v>
      </c>
      <c r="AI251" s="11"/>
      <c r="AJ251" s="11"/>
      <c r="AK251" s="65"/>
      <c r="AL251" s="65"/>
      <c r="AM251" s="65"/>
      <c r="AN251" s="65"/>
      <c r="AO251" s="65"/>
      <c r="AP251" s="65"/>
      <c r="AQ251" s="65"/>
      <c r="AR251" s="65"/>
    </row>
    <row r="252" spans="1:44" ht="28" customHeight="1" x14ac:dyDescent="0.2">
      <c r="A252" s="56" t="s">
        <v>191</v>
      </c>
      <c r="B252" s="24" t="s">
        <v>170</v>
      </c>
      <c r="C252" s="24" t="s">
        <v>132</v>
      </c>
      <c r="D252" s="32" t="s">
        <v>11</v>
      </c>
      <c r="E252" s="20" t="s">
        <v>95</v>
      </c>
      <c r="F252" s="19" t="s">
        <v>126</v>
      </c>
      <c r="G252" s="31">
        <v>1</v>
      </c>
      <c r="H252" s="133">
        <v>100</v>
      </c>
      <c r="I252" s="85">
        <f t="shared" si="104"/>
        <v>100</v>
      </c>
      <c r="J252" s="63"/>
      <c r="K252" s="64"/>
      <c r="L252" s="64"/>
      <c r="M252" s="64">
        <f>I252</f>
        <v>100</v>
      </c>
      <c r="N252" s="64"/>
      <c r="O252" s="64"/>
      <c r="P252" s="64"/>
      <c r="Q252" s="64"/>
      <c r="R252" s="64"/>
      <c r="S252" s="64"/>
      <c r="T252" s="64"/>
      <c r="U252" s="64"/>
      <c r="V252" s="93"/>
      <c r="W252" s="85">
        <f t="shared" si="108"/>
        <v>100</v>
      </c>
      <c r="X252" s="91"/>
      <c r="Y252" s="64"/>
      <c r="Z252" s="64"/>
      <c r="AA252" s="64"/>
      <c r="AB252" s="64"/>
      <c r="AC252" s="64"/>
      <c r="AD252" s="64"/>
      <c r="AE252" s="93"/>
      <c r="AF252" s="85">
        <f t="shared" si="109"/>
        <v>0</v>
      </c>
      <c r="AH252" s="85">
        <f t="shared" si="110"/>
        <v>100</v>
      </c>
      <c r="AI252" s="11"/>
      <c r="AJ252" s="11"/>
      <c r="AK252" s="65"/>
      <c r="AL252" s="65"/>
      <c r="AM252" s="65"/>
      <c r="AN252" s="65"/>
      <c r="AO252" s="65"/>
      <c r="AP252" s="65"/>
      <c r="AQ252" s="65"/>
      <c r="AR252" s="65"/>
    </row>
    <row r="253" spans="1:44" ht="28" customHeight="1" x14ac:dyDescent="0.2">
      <c r="A253" s="56" t="s">
        <v>191</v>
      </c>
      <c r="B253" s="24" t="s">
        <v>171</v>
      </c>
      <c r="C253" s="24" t="s">
        <v>115</v>
      </c>
      <c r="D253" s="47" t="s">
        <v>10</v>
      </c>
      <c r="E253" s="69" t="s">
        <v>95</v>
      </c>
      <c r="F253" s="19" t="s">
        <v>201</v>
      </c>
      <c r="G253" s="31">
        <v>1.4999999999999999E-2</v>
      </c>
      <c r="H253" s="133">
        <v>17</v>
      </c>
      <c r="I253" s="85">
        <f t="shared" si="104"/>
        <v>0.255</v>
      </c>
      <c r="J253" s="63"/>
      <c r="K253" s="64"/>
      <c r="L253" s="64">
        <f>I253</f>
        <v>0.255</v>
      </c>
      <c r="M253" s="64"/>
      <c r="N253" s="64"/>
      <c r="O253" s="64"/>
      <c r="P253" s="64"/>
      <c r="Q253" s="64"/>
      <c r="R253" s="64"/>
      <c r="S253" s="64"/>
      <c r="T253" s="64"/>
      <c r="U253" s="64"/>
      <c r="V253" s="93"/>
      <c r="W253" s="85">
        <f t="shared" si="108"/>
        <v>0.255</v>
      </c>
      <c r="X253" s="91"/>
      <c r="Y253" s="64"/>
      <c r="Z253" s="64"/>
      <c r="AA253" s="64"/>
      <c r="AB253" s="64"/>
      <c r="AC253" s="64"/>
      <c r="AD253" s="64"/>
      <c r="AE253" s="93"/>
      <c r="AF253" s="85">
        <f t="shared" si="109"/>
        <v>0</v>
      </c>
      <c r="AH253" s="85">
        <f t="shared" si="110"/>
        <v>0.255</v>
      </c>
      <c r="AI253" s="11"/>
      <c r="AJ253" s="11"/>
      <c r="AK253" s="65"/>
      <c r="AL253" s="65"/>
      <c r="AM253" s="65"/>
      <c r="AN253" s="65"/>
      <c r="AO253" s="65"/>
      <c r="AP253" s="65"/>
      <c r="AQ253" s="65"/>
      <c r="AR253" s="65"/>
    </row>
    <row r="254" spans="1:44" ht="28" customHeight="1" x14ac:dyDescent="0.2">
      <c r="A254" s="56" t="s">
        <v>191</v>
      </c>
      <c r="B254" s="24" t="s">
        <v>32</v>
      </c>
      <c r="C254" s="24" t="s">
        <v>28</v>
      </c>
      <c r="D254" s="32" t="s">
        <v>11</v>
      </c>
      <c r="E254" s="20" t="s">
        <v>95</v>
      </c>
      <c r="F254" s="19" t="s">
        <v>126</v>
      </c>
      <c r="G254" s="31">
        <v>1</v>
      </c>
      <c r="H254" s="133">
        <v>11.7</v>
      </c>
      <c r="I254" s="83">
        <f t="shared" si="104"/>
        <v>11.7</v>
      </c>
      <c r="J254" s="66"/>
      <c r="K254" s="36"/>
      <c r="L254" s="36"/>
      <c r="M254" s="36">
        <f>I254</f>
        <v>11.7</v>
      </c>
      <c r="N254" s="36"/>
      <c r="O254" s="36"/>
      <c r="P254" s="36"/>
      <c r="Q254" s="36"/>
      <c r="R254" s="36"/>
      <c r="S254" s="36"/>
      <c r="T254" s="36"/>
      <c r="U254" s="36"/>
      <c r="V254" s="88"/>
      <c r="W254" s="83">
        <f t="shared" si="108"/>
        <v>11.7</v>
      </c>
      <c r="X254" s="91"/>
      <c r="Y254" s="36"/>
      <c r="Z254" s="36"/>
      <c r="AA254" s="36"/>
      <c r="AB254" s="36"/>
      <c r="AC254" s="36"/>
      <c r="AD254" s="36"/>
      <c r="AE254" s="88"/>
      <c r="AF254" s="83">
        <f t="shared" si="109"/>
        <v>0</v>
      </c>
      <c r="AG254" s="95"/>
      <c r="AH254" s="83">
        <f t="shared" si="110"/>
        <v>11.7</v>
      </c>
    </row>
    <row r="255" spans="1:44" ht="28" customHeight="1" x14ac:dyDescent="0.2">
      <c r="A255" s="56" t="s">
        <v>191</v>
      </c>
      <c r="B255" s="24" t="s">
        <v>44</v>
      </c>
      <c r="C255" s="24" t="s">
        <v>172</v>
      </c>
      <c r="D255" s="47" t="s">
        <v>10</v>
      </c>
      <c r="E255" s="19" t="s">
        <v>95</v>
      </c>
      <c r="F255" s="19" t="s">
        <v>201</v>
      </c>
      <c r="G255" s="31">
        <v>0.156</v>
      </c>
      <c r="H255" s="133">
        <v>125</v>
      </c>
      <c r="I255" s="83">
        <f t="shared" si="104"/>
        <v>19.5</v>
      </c>
      <c r="J255" s="66"/>
      <c r="K255" s="36"/>
      <c r="L255" s="36">
        <f>I255</f>
        <v>19.5</v>
      </c>
      <c r="M255" s="36"/>
      <c r="N255" s="36"/>
      <c r="O255" s="36"/>
      <c r="P255" s="36"/>
      <c r="Q255" s="36"/>
      <c r="R255" s="36"/>
      <c r="S255" s="36"/>
      <c r="T255" s="36"/>
      <c r="U255" s="36"/>
      <c r="V255" s="88"/>
      <c r="W255" s="83">
        <f t="shared" si="108"/>
        <v>19.5</v>
      </c>
      <c r="X255" s="91"/>
      <c r="Y255" s="36"/>
      <c r="Z255" s="36"/>
      <c r="AA255" s="36"/>
      <c r="AB255" s="36"/>
      <c r="AC255" s="36"/>
      <c r="AD255" s="36"/>
      <c r="AE255" s="88"/>
      <c r="AF255" s="83">
        <f t="shared" si="109"/>
        <v>0</v>
      </c>
      <c r="AG255" s="95"/>
      <c r="AH255" s="83">
        <f t="shared" si="110"/>
        <v>19.5</v>
      </c>
    </row>
    <row r="256" spans="1:44" ht="28" customHeight="1" x14ac:dyDescent="0.2">
      <c r="A256" s="56" t="s">
        <v>191</v>
      </c>
      <c r="B256" s="24" t="s">
        <v>162</v>
      </c>
      <c r="C256" s="24" t="s">
        <v>28</v>
      </c>
      <c r="D256" s="32" t="s">
        <v>11</v>
      </c>
      <c r="E256" s="20" t="s">
        <v>96</v>
      </c>
      <c r="F256" s="19" t="s">
        <v>126</v>
      </c>
      <c r="G256" s="31">
        <v>1</v>
      </c>
      <c r="H256" s="133">
        <v>11.7</v>
      </c>
      <c r="I256" s="83">
        <f t="shared" si="104"/>
        <v>11.7</v>
      </c>
      <c r="J256" s="66"/>
      <c r="K256" s="36"/>
      <c r="L256" s="36"/>
      <c r="M256" s="36">
        <f>I256</f>
        <v>11.7</v>
      </c>
      <c r="N256" s="36"/>
      <c r="O256" s="36"/>
      <c r="P256" s="36"/>
      <c r="Q256" s="36"/>
      <c r="R256" s="36"/>
      <c r="S256" s="36"/>
      <c r="T256" s="36"/>
      <c r="U256" s="36"/>
      <c r="V256" s="88"/>
      <c r="W256" s="83">
        <f t="shared" si="108"/>
        <v>11.7</v>
      </c>
      <c r="X256" s="91"/>
      <c r="Y256" s="36"/>
      <c r="Z256" s="36"/>
      <c r="AA256" s="36"/>
      <c r="AB256" s="36"/>
      <c r="AC256" s="36"/>
      <c r="AD256" s="36"/>
      <c r="AE256" s="88"/>
      <c r="AF256" s="83">
        <f t="shared" si="109"/>
        <v>0</v>
      </c>
      <c r="AG256" s="95"/>
      <c r="AH256" s="83">
        <f t="shared" si="110"/>
        <v>11.7</v>
      </c>
    </row>
    <row r="257" spans="1:34" ht="28" customHeight="1" x14ac:dyDescent="0.2">
      <c r="A257" s="56" t="s">
        <v>191</v>
      </c>
      <c r="B257" s="24" t="s">
        <v>45</v>
      </c>
      <c r="C257" s="24" t="s">
        <v>133</v>
      </c>
      <c r="D257" s="33" t="s">
        <v>10</v>
      </c>
      <c r="E257" s="20" t="s">
        <v>96</v>
      </c>
      <c r="F257" s="20" t="s">
        <v>201</v>
      </c>
      <c r="G257" s="31">
        <v>0.156</v>
      </c>
      <c r="H257" s="133">
        <v>120</v>
      </c>
      <c r="I257" s="83">
        <f t="shared" si="104"/>
        <v>18.72</v>
      </c>
      <c r="J257" s="66"/>
      <c r="K257" s="36"/>
      <c r="L257" s="36">
        <f>I257</f>
        <v>18.72</v>
      </c>
      <c r="M257" s="36"/>
      <c r="N257" s="36"/>
      <c r="O257" s="36"/>
      <c r="P257" s="36"/>
      <c r="Q257" s="36"/>
      <c r="R257" s="36"/>
      <c r="S257" s="36"/>
      <c r="T257" s="36"/>
      <c r="U257" s="36"/>
      <c r="V257" s="88"/>
      <c r="W257" s="83">
        <f t="shared" si="108"/>
        <v>18.72</v>
      </c>
      <c r="X257" s="91"/>
      <c r="Y257" s="36"/>
      <c r="Z257" s="36"/>
      <c r="AA257" s="36"/>
      <c r="AB257" s="36"/>
      <c r="AC257" s="36"/>
      <c r="AD257" s="36"/>
      <c r="AE257" s="88"/>
      <c r="AF257" s="83">
        <f t="shared" si="109"/>
        <v>0</v>
      </c>
      <c r="AG257" s="95"/>
      <c r="AH257" s="83">
        <f t="shared" si="110"/>
        <v>18.72</v>
      </c>
    </row>
    <row r="258" spans="1:34" ht="28" customHeight="1" x14ac:dyDescent="0.2">
      <c r="A258" s="56" t="s">
        <v>191</v>
      </c>
      <c r="B258" s="24" t="s">
        <v>117</v>
      </c>
      <c r="C258" s="24" t="s">
        <v>128</v>
      </c>
      <c r="D258" s="33" t="s">
        <v>10</v>
      </c>
      <c r="E258" s="20" t="s">
        <v>96</v>
      </c>
      <c r="F258" s="20" t="s">
        <v>201</v>
      </c>
      <c r="G258" s="31">
        <v>0.05</v>
      </c>
      <c r="H258" s="133">
        <v>35</v>
      </c>
      <c r="I258" s="83">
        <f t="shared" si="104"/>
        <v>1.75</v>
      </c>
      <c r="J258" s="66"/>
      <c r="K258" s="36"/>
      <c r="L258" s="36">
        <f>I258</f>
        <v>1.75</v>
      </c>
      <c r="M258" s="36"/>
      <c r="N258" s="36"/>
      <c r="O258" s="36"/>
      <c r="P258" s="36"/>
      <c r="Q258" s="36"/>
      <c r="R258" s="36"/>
      <c r="S258" s="36"/>
      <c r="T258" s="36"/>
      <c r="U258" s="36"/>
      <c r="V258" s="88"/>
      <c r="W258" s="83">
        <f t="shared" si="108"/>
        <v>1.75</v>
      </c>
      <c r="X258" s="91"/>
      <c r="Y258" s="36"/>
      <c r="Z258" s="36"/>
      <c r="AA258" s="36"/>
      <c r="AB258" s="36"/>
      <c r="AC258" s="36"/>
      <c r="AD258" s="36"/>
      <c r="AE258" s="88"/>
      <c r="AF258" s="83">
        <f t="shared" si="109"/>
        <v>0</v>
      </c>
      <c r="AG258" s="95"/>
      <c r="AH258" s="83">
        <f t="shared" si="110"/>
        <v>1.75</v>
      </c>
    </row>
    <row r="259" spans="1:34" ht="28" customHeight="1" x14ac:dyDescent="0.2">
      <c r="A259" s="56" t="s">
        <v>191</v>
      </c>
      <c r="B259" s="24" t="s">
        <v>245</v>
      </c>
      <c r="C259" s="24" t="s">
        <v>128</v>
      </c>
      <c r="D259" s="33" t="s">
        <v>10</v>
      </c>
      <c r="E259" s="20" t="s">
        <v>96</v>
      </c>
      <c r="F259" s="20" t="s">
        <v>201</v>
      </c>
      <c r="G259" s="31">
        <v>0.05</v>
      </c>
      <c r="H259" s="133">
        <v>77</v>
      </c>
      <c r="I259" s="83">
        <f t="shared" si="104"/>
        <v>3.85</v>
      </c>
      <c r="J259" s="66"/>
      <c r="K259" s="36"/>
      <c r="L259" s="36">
        <f>I259</f>
        <v>3.85</v>
      </c>
      <c r="M259" s="36"/>
      <c r="N259" s="36"/>
      <c r="O259" s="36"/>
      <c r="P259" s="36"/>
      <c r="Q259" s="36"/>
      <c r="R259" s="36"/>
      <c r="S259" s="36"/>
      <c r="T259" s="36"/>
      <c r="U259" s="36"/>
      <c r="V259" s="88"/>
      <c r="W259" s="83">
        <f t="shared" si="108"/>
        <v>3.85</v>
      </c>
      <c r="X259" s="91"/>
      <c r="Y259" s="36"/>
      <c r="Z259" s="36"/>
      <c r="AA259" s="36"/>
      <c r="AB259" s="36"/>
      <c r="AC259" s="36"/>
      <c r="AD259" s="36"/>
      <c r="AE259" s="88"/>
      <c r="AF259" s="83">
        <f t="shared" si="109"/>
        <v>0</v>
      </c>
      <c r="AG259" s="95"/>
      <c r="AH259" s="83">
        <f t="shared" si="110"/>
        <v>3.85</v>
      </c>
    </row>
    <row r="260" spans="1:34" ht="28" customHeight="1" x14ac:dyDescent="0.2">
      <c r="A260" s="56" t="s">
        <v>191</v>
      </c>
      <c r="B260" s="24" t="s">
        <v>33</v>
      </c>
      <c r="C260" s="24" t="s">
        <v>34</v>
      </c>
      <c r="D260" s="32" t="s">
        <v>82</v>
      </c>
      <c r="E260" s="20" t="s">
        <v>97</v>
      </c>
      <c r="F260" s="19" t="s">
        <v>126</v>
      </c>
      <c r="G260" s="31">
        <v>1</v>
      </c>
      <c r="H260" s="133">
        <v>38.5</v>
      </c>
      <c r="I260" s="83">
        <f t="shared" si="102"/>
        <v>38.5</v>
      </c>
      <c r="J260" s="66"/>
      <c r="K260" s="36"/>
      <c r="L260" s="36"/>
      <c r="M260" s="36"/>
      <c r="N260" s="36"/>
      <c r="O260" s="36"/>
      <c r="P260" s="36"/>
      <c r="Q260" s="36"/>
      <c r="R260" s="36"/>
      <c r="S260" s="36">
        <f>I260</f>
        <v>38.5</v>
      </c>
      <c r="T260" s="36"/>
      <c r="U260" s="36"/>
      <c r="V260" s="88"/>
      <c r="W260" s="83">
        <f t="shared" ref="W260:W265" si="111">SUM(J260:V260)</f>
        <v>38.5</v>
      </c>
      <c r="X260" s="91"/>
      <c r="Y260" s="36"/>
      <c r="Z260" s="36"/>
      <c r="AA260" s="36"/>
      <c r="AB260" s="36"/>
      <c r="AC260" s="36"/>
      <c r="AD260" s="36"/>
      <c r="AE260" s="88"/>
      <c r="AF260" s="83">
        <f t="shared" ref="AF260:AF265" si="112">SUM(Y260:AE260)</f>
        <v>0</v>
      </c>
      <c r="AG260" s="95"/>
      <c r="AH260" s="83">
        <f t="shared" ref="AH260:AH265" si="113">AF260+W260</f>
        <v>38.5</v>
      </c>
    </row>
    <row r="261" spans="1:34" ht="28" customHeight="1" x14ac:dyDescent="0.2">
      <c r="A261" s="56" t="s">
        <v>191</v>
      </c>
      <c r="B261" s="24" t="s">
        <v>3</v>
      </c>
      <c r="C261" s="24" t="s">
        <v>3</v>
      </c>
      <c r="D261" s="32" t="s">
        <v>82</v>
      </c>
      <c r="E261" s="20" t="s">
        <v>97</v>
      </c>
      <c r="F261" s="19" t="s">
        <v>126</v>
      </c>
      <c r="G261" s="31">
        <v>1</v>
      </c>
      <c r="H261" s="133">
        <v>96</v>
      </c>
      <c r="I261" s="83">
        <f t="shared" si="102"/>
        <v>96</v>
      </c>
      <c r="J261" s="66"/>
      <c r="K261" s="36"/>
      <c r="L261" s="36"/>
      <c r="M261" s="36"/>
      <c r="N261" s="36"/>
      <c r="O261" s="36"/>
      <c r="P261" s="36"/>
      <c r="Q261" s="36"/>
      <c r="R261" s="36"/>
      <c r="S261" s="36">
        <f>I261</f>
        <v>96</v>
      </c>
      <c r="T261" s="36"/>
      <c r="U261" s="36"/>
      <c r="V261" s="88"/>
      <c r="W261" s="83">
        <f t="shared" si="111"/>
        <v>96</v>
      </c>
      <c r="X261" s="91"/>
      <c r="Y261" s="36"/>
      <c r="Z261" s="36"/>
      <c r="AA261" s="36"/>
      <c r="AB261" s="36"/>
      <c r="AC261" s="36"/>
      <c r="AD261" s="36"/>
      <c r="AE261" s="88"/>
      <c r="AF261" s="83">
        <f t="shared" si="112"/>
        <v>0</v>
      </c>
      <c r="AG261" s="95"/>
      <c r="AH261" s="83">
        <f t="shared" si="113"/>
        <v>96</v>
      </c>
    </row>
    <row r="262" spans="1:34" ht="28" customHeight="1" x14ac:dyDescent="0.2">
      <c r="A262" s="56" t="s">
        <v>191</v>
      </c>
      <c r="B262" s="24" t="s">
        <v>35</v>
      </c>
      <c r="C262" s="48" t="s">
        <v>36</v>
      </c>
      <c r="D262" s="32" t="s">
        <v>75</v>
      </c>
      <c r="E262" s="20" t="s">
        <v>97</v>
      </c>
      <c r="F262" s="20" t="s">
        <v>202</v>
      </c>
      <c r="G262" s="73">
        <f>'Page 1 Budget Summary TF'!H7</f>
        <v>1525</v>
      </c>
      <c r="H262" s="133">
        <v>0.1</v>
      </c>
      <c r="I262" s="83">
        <f t="shared" si="102"/>
        <v>152.5</v>
      </c>
      <c r="J262" s="66"/>
      <c r="K262" s="36"/>
      <c r="L262" s="36"/>
      <c r="M262" s="36"/>
      <c r="N262" s="36"/>
      <c r="O262" s="36"/>
      <c r="P262" s="36"/>
      <c r="Q262" s="36"/>
      <c r="R262" s="36"/>
      <c r="S262" s="36"/>
      <c r="T262" s="36">
        <f>I262</f>
        <v>152.5</v>
      </c>
      <c r="U262" s="36"/>
      <c r="V262" s="88"/>
      <c r="W262" s="83">
        <f t="shared" si="111"/>
        <v>152.5</v>
      </c>
      <c r="X262" s="91"/>
      <c r="Y262" s="36"/>
      <c r="Z262" s="36"/>
      <c r="AA262" s="36"/>
      <c r="AB262" s="36"/>
      <c r="AC262" s="36"/>
      <c r="AD262" s="36"/>
      <c r="AE262" s="88"/>
      <c r="AF262" s="83">
        <f t="shared" si="112"/>
        <v>0</v>
      </c>
      <c r="AG262" s="95"/>
      <c r="AH262" s="83">
        <f t="shared" si="113"/>
        <v>152.5</v>
      </c>
    </row>
    <row r="263" spans="1:34" ht="28" customHeight="1" x14ac:dyDescent="0.2">
      <c r="A263" s="56" t="s">
        <v>191</v>
      </c>
      <c r="B263" s="24" t="s">
        <v>48</v>
      </c>
      <c r="C263" s="48" t="s">
        <v>36</v>
      </c>
      <c r="D263" s="32" t="s">
        <v>75</v>
      </c>
      <c r="E263" s="20" t="s">
        <v>97</v>
      </c>
      <c r="F263" s="20" t="s">
        <v>202</v>
      </c>
      <c r="G263" s="31">
        <v>1</v>
      </c>
      <c r="H263" s="133">
        <v>0</v>
      </c>
      <c r="I263" s="83">
        <f t="shared" si="102"/>
        <v>0</v>
      </c>
      <c r="J263" s="66"/>
      <c r="K263" s="36"/>
      <c r="L263" s="36"/>
      <c r="M263" s="36"/>
      <c r="N263" s="36"/>
      <c r="O263" s="36"/>
      <c r="P263" s="36"/>
      <c r="Q263" s="36"/>
      <c r="R263" s="36"/>
      <c r="S263" s="36"/>
      <c r="T263" s="36">
        <f>I263</f>
        <v>0</v>
      </c>
      <c r="U263" s="36"/>
      <c r="V263" s="88"/>
      <c r="W263" s="83">
        <f t="shared" si="111"/>
        <v>0</v>
      </c>
      <c r="X263" s="91"/>
      <c r="Y263" s="36"/>
      <c r="Z263" s="36"/>
      <c r="AA263" s="36"/>
      <c r="AB263" s="36"/>
      <c r="AC263" s="36"/>
      <c r="AD263" s="36"/>
      <c r="AE263" s="88"/>
      <c r="AF263" s="83">
        <f t="shared" si="112"/>
        <v>0</v>
      </c>
      <c r="AG263" s="95"/>
      <c r="AH263" s="83">
        <f t="shared" si="113"/>
        <v>0</v>
      </c>
    </row>
    <row r="264" spans="1:34" ht="28" customHeight="1" x14ac:dyDescent="0.2">
      <c r="A264" s="56" t="s">
        <v>191</v>
      </c>
      <c r="B264" s="24" t="s">
        <v>178</v>
      </c>
      <c r="C264" s="24" t="s">
        <v>203</v>
      </c>
      <c r="D264" s="32" t="s">
        <v>83</v>
      </c>
      <c r="E264" s="20" t="s">
        <v>97</v>
      </c>
      <c r="F264" s="20" t="s">
        <v>37</v>
      </c>
      <c r="G264" s="31">
        <v>1</v>
      </c>
      <c r="H264" s="133">
        <v>0</v>
      </c>
      <c r="I264" s="83">
        <f t="shared" ref="I264:I285" si="114">G264*H264</f>
        <v>0</v>
      </c>
      <c r="J264" s="66"/>
      <c r="K264" s="36"/>
      <c r="L264" s="36"/>
      <c r="M264" s="36">
        <f>I264</f>
        <v>0</v>
      </c>
      <c r="N264" s="36"/>
      <c r="O264" s="36"/>
      <c r="P264" s="36"/>
      <c r="Q264" s="36"/>
      <c r="R264" s="36"/>
      <c r="S264" s="36"/>
      <c r="T264" s="36"/>
      <c r="U264" s="36"/>
      <c r="V264" s="88"/>
      <c r="W264" s="83">
        <f t="shared" si="111"/>
        <v>0</v>
      </c>
      <c r="X264" s="91"/>
      <c r="Y264" s="36"/>
      <c r="Z264" s="36"/>
      <c r="AA264" s="36"/>
      <c r="AB264" s="36"/>
      <c r="AC264" s="36"/>
      <c r="AD264" s="36"/>
      <c r="AE264" s="88"/>
      <c r="AF264" s="83">
        <f t="shared" si="112"/>
        <v>0</v>
      </c>
      <c r="AG264" s="95"/>
      <c r="AH264" s="83">
        <f t="shared" si="113"/>
        <v>0</v>
      </c>
    </row>
    <row r="265" spans="1:34" ht="28" customHeight="1" x14ac:dyDescent="0.2">
      <c r="A265" s="56" t="s">
        <v>191</v>
      </c>
      <c r="B265" s="24" t="s">
        <v>38</v>
      </c>
      <c r="C265" s="24" t="s">
        <v>39</v>
      </c>
      <c r="D265" s="32" t="s">
        <v>83</v>
      </c>
      <c r="E265" s="20" t="s">
        <v>97</v>
      </c>
      <c r="F265" s="19" t="s">
        <v>126</v>
      </c>
      <c r="G265" s="31">
        <v>1</v>
      </c>
      <c r="H265" s="133">
        <v>18.75</v>
      </c>
      <c r="I265" s="83">
        <f t="shared" si="114"/>
        <v>18.75</v>
      </c>
      <c r="J265" s="66"/>
      <c r="K265" s="36"/>
      <c r="L265" s="36"/>
      <c r="M265" s="36">
        <f>I265</f>
        <v>18.75</v>
      </c>
      <c r="N265" s="36"/>
      <c r="O265" s="36"/>
      <c r="P265" s="36"/>
      <c r="Q265" s="36"/>
      <c r="R265" s="36"/>
      <c r="S265" s="36"/>
      <c r="T265" s="36"/>
      <c r="U265" s="36"/>
      <c r="V265" s="88"/>
      <c r="W265" s="83">
        <f t="shared" si="111"/>
        <v>18.75</v>
      </c>
      <c r="X265" s="91"/>
      <c r="Y265" s="36"/>
      <c r="Z265" s="36"/>
      <c r="AA265" s="36"/>
      <c r="AB265" s="36"/>
      <c r="AC265" s="36"/>
      <c r="AD265" s="36"/>
      <c r="AE265" s="88"/>
      <c r="AF265" s="83">
        <f t="shared" si="112"/>
        <v>0</v>
      </c>
      <c r="AG265" s="95"/>
      <c r="AH265" s="83">
        <f t="shared" si="113"/>
        <v>18.75</v>
      </c>
    </row>
    <row r="266" spans="1:34" ht="28" customHeight="1" x14ac:dyDescent="0.2">
      <c r="A266" s="56" t="s">
        <v>191</v>
      </c>
      <c r="B266" s="24" t="s">
        <v>159</v>
      </c>
      <c r="C266" s="24" t="s">
        <v>160</v>
      </c>
      <c r="D266" s="32" t="s">
        <v>60</v>
      </c>
      <c r="E266" s="19" t="s">
        <v>1</v>
      </c>
      <c r="F266" s="19" t="s">
        <v>126</v>
      </c>
      <c r="G266" s="31">
        <v>1</v>
      </c>
      <c r="H266" s="133">
        <v>6</v>
      </c>
      <c r="I266" s="83">
        <f t="shared" si="114"/>
        <v>6</v>
      </c>
      <c r="J266" s="66"/>
      <c r="K266" s="36"/>
      <c r="L266" s="36"/>
      <c r="M266" s="36"/>
      <c r="N266" s="36"/>
      <c r="O266" s="36"/>
      <c r="P266" s="36"/>
      <c r="Q266" s="36"/>
      <c r="R266" s="36"/>
      <c r="S266" s="36"/>
      <c r="T266" s="36"/>
      <c r="U266" s="36">
        <f>I266</f>
        <v>6</v>
      </c>
      <c r="V266" s="88"/>
      <c r="W266" s="83">
        <f>SUM(J266:V266)</f>
        <v>6</v>
      </c>
      <c r="X266" s="91"/>
      <c r="Y266" s="36"/>
      <c r="Z266" s="36"/>
      <c r="AA266" s="36"/>
      <c r="AB266" s="36"/>
      <c r="AC266" s="36"/>
      <c r="AD266" s="36"/>
      <c r="AE266" s="88"/>
      <c r="AF266" s="83">
        <f>SUM(Y266:AE266)</f>
        <v>0</v>
      </c>
      <c r="AG266" s="95"/>
      <c r="AH266" s="83">
        <f>AF266+W266</f>
        <v>6</v>
      </c>
    </row>
    <row r="267" spans="1:34" ht="28" customHeight="1" x14ac:dyDescent="0.2">
      <c r="A267" s="56" t="s">
        <v>191</v>
      </c>
      <c r="B267" s="24" t="s">
        <v>247</v>
      </c>
      <c r="C267" s="24" t="s">
        <v>2</v>
      </c>
      <c r="D267" s="32" t="s">
        <v>2</v>
      </c>
      <c r="E267" s="19" t="s">
        <v>1</v>
      </c>
      <c r="F267" s="19" t="s">
        <v>126</v>
      </c>
      <c r="G267" s="31">
        <v>1</v>
      </c>
      <c r="H267" s="133">
        <v>12</v>
      </c>
      <c r="I267" s="83">
        <f t="shared" si="114"/>
        <v>12</v>
      </c>
      <c r="J267" s="66"/>
      <c r="K267" s="36"/>
      <c r="L267" s="36"/>
      <c r="M267" s="36"/>
      <c r="N267" s="36"/>
      <c r="O267" s="36"/>
      <c r="P267" s="36"/>
      <c r="Q267" s="36"/>
      <c r="R267" s="36"/>
      <c r="S267" s="36"/>
      <c r="T267" s="36"/>
      <c r="U267" s="36"/>
      <c r="V267" s="88"/>
      <c r="W267" s="83">
        <f t="shared" ref="W267:W268" si="115">SUM(J267:V267)</f>
        <v>0</v>
      </c>
      <c r="X267" s="91"/>
      <c r="Y267" s="36"/>
      <c r="Z267" s="36"/>
      <c r="AA267" s="36"/>
      <c r="AB267" s="36">
        <f>I267</f>
        <v>12</v>
      </c>
      <c r="AC267" s="36"/>
      <c r="AD267" s="36"/>
      <c r="AE267" s="88"/>
      <c r="AF267" s="83">
        <f t="shared" ref="AF267:AF274" si="116">SUM(Y267:AE267)</f>
        <v>12</v>
      </c>
      <c r="AG267" s="95"/>
      <c r="AH267" s="83">
        <f t="shared" ref="AH267:AH286" si="117">AF267+W267</f>
        <v>12</v>
      </c>
    </row>
    <row r="268" spans="1:34" ht="28" customHeight="1" x14ac:dyDescent="0.2">
      <c r="A268" s="56" t="s">
        <v>191</v>
      </c>
      <c r="B268" s="24" t="s">
        <v>77</v>
      </c>
      <c r="C268" s="24" t="s">
        <v>78</v>
      </c>
      <c r="D268" s="32" t="s">
        <v>2</v>
      </c>
      <c r="E268" s="19" t="s">
        <v>1</v>
      </c>
      <c r="F268" s="19" t="s">
        <v>126</v>
      </c>
      <c r="G268" s="31">
        <v>1</v>
      </c>
      <c r="H268" s="133">
        <v>3</v>
      </c>
      <c r="I268" s="83">
        <f t="shared" si="114"/>
        <v>3</v>
      </c>
      <c r="J268" s="66"/>
      <c r="K268" s="36"/>
      <c r="L268" s="36"/>
      <c r="M268" s="36"/>
      <c r="N268" s="36"/>
      <c r="O268" s="36"/>
      <c r="P268" s="36"/>
      <c r="Q268" s="36"/>
      <c r="R268" s="36"/>
      <c r="S268" s="36"/>
      <c r="T268" s="36"/>
      <c r="U268" s="36"/>
      <c r="V268" s="88"/>
      <c r="W268" s="83">
        <f t="shared" si="115"/>
        <v>0</v>
      </c>
      <c r="X268" s="91"/>
      <c r="Y268" s="36"/>
      <c r="Z268" s="36"/>
      <c r="AA268" s="36"/>
      <c r="AB268" s="36">
        <f t="shared" ref="AB268:AB270" si="118">I268</f>
        <v>3</v>
      </c>
      <c r="AC268" s="36"/>
      <c r="AD268" s="36"/>
      <c r="AE268" s="88"/>
      <c r="AF268" s="83">
        <f t="shared" si="116"/>
        <v>3</v>
      </c>
      <c r="AG268" s="95"/>
      <c r="AH268" s="83">
        <f t="shared" si="117"/>
        <v>3</v>
      </c>
    </row>
    <row r="269" spans="1:34" ht="28" customHeight="1" x14ac:dyDescent="0.2">
      <c r="A269" s="56" t="s">
        <v>191</v>
      </c>
      <c r="B269" s="24" t="s">
        <v>103</v>
      </c>
      <c r="C269" s="78" t="s">
        <v>197</v>
      </c>
      <c r="D269" s="32" t="s">
        <v>2</v>
      </c>
      <c r="E269" s="19" t="s">
        <v>1</v>
      </c>
      <c r="F269" s="19" t="s">
        <v>126</v>
      </c>
      <c r="G269" s="31">
        <v>1</v>
      </c>
      <c r="H269" s="133">
        <v>7.25</v>
      </c>
      <c r="I269" s="83">
        <f t="shared" si="114"/>
        <v>7.25</v>
      </c>
      <c r="J269" s="66"/>
      <c r="K269" s="36"/>
      <c r="L269" s="36"/>
      <c r="M269" s="36"/>
      <c r="N269" s="36"/>
      <c r="O269" s="36"/>
      <c r="P269" s="36"/>
      <c r="Q269" s="36"/>
      <c r="R269" s="36"/>
      <c r="S269" s="36"/>
      <c r="T269" s="36"/>
      <c r="U269" s="36"/>
      <c r="V269" s="88"/>
      <c r="W269" s="83">
        <f>SUM(J269:V269)</f>
        <v>0</v>
      </c>
      <c r="X269" s="91"/>
      <c r="Y269" s="36"/>
      <c r="Z269" s="36"/>
      <c r="AA269" s="36"/>
      <c r="AB269" s="36">
        <f t="shared" si="118"/>
        <v>7.25</v>
      </c>
      <c r="AC269" s="36"/>
      <c r="AD269" s="36"/>
      <c r="AE269" s="88"/>
      <c r="AF269" s="83">
        <f t="shared" si="116"/>
        <v>7.25</v>
      </c>
      <c r="AG269" s="95"/>
      <c r="AH269" s="83">
        <f t="shared" si="117"/>
        <v>7.25</v>
      </c>
    </row>
    <row r="270" spans="1:34" ht="28" customHeight="1" x14ac:dyDescent="0.2">
      <c r="A270" s="56" t="s">
        <v>191</v>
      </c>
      <c r="B270" s="24" t="s">
        <v>71</v>
      </c>
      <c r="C270" s="24" t="s">
        <v>79</v>
      </c>
      <c r="D270" s="32" t="s">
        <v>2</v>
      </c>
      <c r="E270" s="19" t="s">
        <v>1</v>
      </c>
      <c r="F270" s="19" t="s">
        <v>126</v>
      </c>
      <c r="G270" s="31">
        <v>1</v>
      </c>
      <c r="H270" s="133">
        <v>6</v>
      </c>
      <c r="I270" s="83">
        <f t="shared" si="114"/>
        <v>6</v>
      </c>
      <c r="J270" s="66"/>
      <c r="K270" s="36"/>
      <c r="L270" s="36"/>
      <c r="M270" s="36"/>
      <c r="N270" s="36"/>
      <c r="O270" s="36"/>
      <c r="P270" s="36"/>
      <c r="Q270" s="36"/>
      <c r="R270" s="36"/>
      <c r="S270" s="36"/>
      <c r="T270" s="36"/>
      <c r="U270" s="36"/>
      <c r="V270" s="88"/>
      <c r="W270" s="83">
        <f t="shared" ref="W270:W285" si="119">SUM(J270:V270)</f>
        <v>0</v>
      </c>
      <c r="X270" s="91"/>
      <c r="Y270" s="36"/>
      <c r="Z270" s="36"/>
      <c r="AA270" s="36"/>
      <c r="AB270" s="36">
        <f t="shared" si="118"/>
        <v>6</v>
      </c>
      <c r="AC270" s="36"/>
      <c r="AD270" s="36"/>
      <c r="AE270" s="88"/>
      <c r="AF270" s="83">
        <f t="shared" si="116"/>
        <v>6</v>
      </c>
      <c r="AG270" s="95"/>
      <c r="AH270" s="83">
        <f t="shared" si="117"/>
        <v>6</v>
      </c>
    </row>
    <row r="271" spans="1:34" ht="28" customHeight="1" x14ac:dyDescent="0.2">
      <c r="A271" s="56" t="s">
        <v>191</v>
      </c>
      <c r="B271" s="24" t="s">
        <v>60</v>
      </c>
      <c r="C271" s="24" t="s">
        <v>196</v>
      </c>
      <c r="D271" s="32" t="s">
        <v>91</v>
      </c>
      <c r="E271" s="19" t="s">
        <v>1</v>
      </c>
      <c r="F271" s="19" t="s">
        <v>126</v>
      </c>
      <c r="G271" s="31">
        <v>1</v>
      </c>
      <c r="H271" s="133">
        <v>3</v>
      </c>
      <c r="I271" s="83">
        <f t="shared" si="114"/>
        <v>3</v>
      </c>
      <c r="J271" s="66"/>
      <c r="K271" s="36"/>
      <c r="L271" s="36"/>
      <c r="M271" s="36"/>
      <c r="N271" s="36"/>
      <c r="O271" s="36"/>
      <c r="P271" s="36"/>
      <c r="Q271" s="36"/>
      <c r="R271" s="36"/>
      <c r="S271" s="36"/>
      <c r="T271" s="36"/>
      <c r="U271" s="36">
        <f>I271</f>
        <v>3</v>
      </c>
      <c r="V271" s="88"/>
      <c r="W271" s="83">
        <f t="shared" si="119"/>
        <v>3</v>
      </c>
      <c r="X271" s="91"/>
      <c r="Y271" s="36"/>
      <c r="Z271" s="36"/>
      <c r="AA271" s="36"/>
      <c r="AB271" s="36"/>
      <c r="AC271" s="36"/>
      <c r="AD271" s="36"/>
      <c r="AE271" s="88"/>
      <c r="AF271" s="83">
        <f t="shared" si="116"/>
        <v>0</v>
      </c>
      <c r="AG271" s="95"/>
      <c r="AH271" s="83">
        <f t="shared" si="117"/>
        <v>3</v>
      </c>
    </row>
    <row r="272" spans="1:34" ht="28" customHeight="1" x14ac:dyDescent="0.2">
      <c r="A272" s="56" t="s">
        <v>191</v>
      </c>
      <c r="B272" s="24" t="s">
        <v>69</v>
      </c>
      <c r="C272" s="24" t="s">
        <v>135</v>
      </c>
      <c r="D272" s="34" t="s">
        <v>2</v>
      </c>
      <c r="E272" s="19" t="s">
        <v>1</v>
      </c>
      <c r="F272" s="19" t="s">
        <v>126</v>
      </c>
      <c r="G272" s="31">
        <v>1</v>
      </c>
      <c r="H272" s="133">
        <v>37.5</v>
      </c>
      <c r="I272" s="83">
        <f t="shared" si="114"/>
        <v>37.5</v>
      </c>
      <c r="J272" s="66"/>
      <c r="K272" s="36"/>
      <c r="L272" s="36"/>
      <c r="M272" s="36"/>
      <c r="N272" s="36"/>
      <c r="O272" s="36"/>
      <c r="P272" s="36"/>
      <c r="Q272" s="36"/>
      <c r="R272" s="36"/>
      <c r="S272" s="36"/>
      <c r="T272" s="36"/>
      <c r="U272" s="36"/>
      <c r="V272" s="88"/>
      <c r="W272" s="83">
        <f t="shared" si="119"/>
        <v>0</v>
      </c>
      <c r="X272" s="91"/>
      <c r="Y272" s="36"/>
      <c r="Z272" s="36"/>
      <c r="AA272" s="36"/>
      <c r="AB272" s="36">
        <f t="shared" ref="AB272:AB274" si="120">I272</f>
        <v>37.5</v>
      </c>
      <c r="AC272" s="36"/>
      <c r="AD272" s="36"/>
      <c r="AE272" s="88"/>
      <c r="AF272" s="83">
        <f t="shared" si="116"/>
        <v>37.5</v>
      </c>
      <c r="AG272" s="95"/>
      <c r="AH272" s="83">
        <f t="shared" si="117"/>
        <v>37.5</v>
      </c>
    </row>
    <row r="273" spans="1:44" ht="28" customHeight="1" x14ac:dyDescent="0.2">
      <c r="A273" s="56" t="s">
        <v>191</v>
      </c>
      <c r="B273" s="24" t="s">
        <v>72</v>
      </c>
      <c r="C273" s="24" t="s">
        <v>80</v>
      </c>
      <c r="D273" s="34" t="s">
        <v>2</v>
      </c>
      <c r="E273" s="19" t="s">
        <v>1</v>
      </c>
      <c r="F273" s="19" t="s">
        <v>126</v>
      </c>
      <c r="G273" s="31">
        <v>1</v>
      </c>
      <c r="H273" s="133">
        <v>6</v>
      </c>
      <c r="I273" s="83">
        <f t="shared" si="114"/>
        <v>6</v>
      </c>
      <c r="J273" s="66"/>
      <c r="K273" s="36"/>
      <c r="L273" s="36"/>
      <c r="M273" s="36"/>
      <c r="N273" s="36"/>
      <c r="O273" s="36"/>
      <c r="P273" s="36"/>
      <c r="Q273" s="36"/>
      <c r="R273" s="36"/>
      <c r="S273" s="36"/>
      <c r="T273" s="36"/>
      <c r="U273" s="36"/>
      <c r="V273" s="88"/>
      <c r="W273" s="83">
        <f t="shared" si="119"/>
        <v>0</v>
      </c>
      <c r="X273" s="91"/>
      <c r="Y273" s="36"/>
      <c r="Z273" s="36"/>
      <c r="AA273" s="36"/>
      <c r="AB273" s="36">
        <f t="shared" si="120"/>
        <v>6</v>
      </c>
      <c r="AC273" s="36"/>
      <c r="AD273" s="36"/>
      <c r="AE273" s="88"/>
      <c r="AF273" s="83">
        <f t="shared" si="116"/>
        <v>6</v>
      </c>
      <c r="AG273" s="95"/>
      <c r="AH273" s="83">
        <f t="shared" si="117"/>
        <v>6</v>
      </c>
    </row>
    <row r="274" spans="1:44" ht="28" customHeight="1" x14ac:dyDescent="0.2">
      <c r="A274" s="56" t="s">
        <v>191</v>
      </c>
      <c r="B274" s="24" t="s">
        <v>70</v>
      </c>
      <c r="C274" s="24" t="s">
        <v>81</v>
      </c>
      <c r="D274" s="34" t="s">
        <v>2</v>
      </c>
      <c r="E274" s="19" t="s">
        <v>1</v>
      </c>
      <c r="F274" s="19" t="s">
        <v>126</v>
      </c>
      <c r="G274" s="31">
        <v>0</v>
      </c>
      <c r="H274" s="133">
        <v>18</v>
      </c>
      <c r="I274" s="83">
        <f t="shared" si="114"/>
        <v>0</v>
      </c>
      <c r="J274" s="66"/>
      <c r="K274" s="36"/>
      <c r="L274" s="36"/>
      <c r="M274" s="36"/>
      <c r="N274" s="36"/>
      <c r="O274" s="36"/>
      <c r="P274" s="36"/>
      <c r="Q274" s="36"/>
      <c r="R274" s="36"/>
      <c r="S274" s="36"/>
      <c r="T274" s="36"/>
      <c r="U274" s="36"/>
      <c r="V274" s="88"/>
      <c r="W274" s="83">
        <f t="shared" si="119"/>
        <v>0</v>
      </c>
      <c r="X274" s="91"/>
      <c r="Y274" s="36"/>
      <c r="Z274" s="36"/>
      <c r="AA274" s="36"/>
      <c r="AB274" s="36">
        <f t="shared" si="120"/>
        <v>0</v>
      </c>
      <c r="AC274" s="36"/>
      <c r="AD274" s="36"/>
      <c r="AE274" s="88"/>
      <c r="AF274" s="83">
        <f t="shared" si="116"/>
        <v>0</v>
      </c>
      <c r="AG274" s="95"/>
      <c r="AH274" s="83">
        <f t="shared" si="117"/>
        <v>0</v>
      </c>
    </row>
    <row r="275" spans="1:44" ht="28" customHeight="1" x14ac:dyDescent="0.2">
      <c r="A275" s="56" t="s">
        <v>191</v>
      </c>
      <c r="B275" s="24" t="s">
        <v>90</v>
      </c>
      <c r="C275" s="24" t="s">
        <v>230</v>
      </c>
      <c r="D275" s="34" t="s">
        <v>89</v>
      </c>
      <c r="E275" s="19" t="s">
        <v>1</v>
      </c>
      <c r="F275" s="19" t="s">
        <v>126</v>
      </c>
      <c r="G275" s="212">
        <v>0.04</v>
      </c>
      <c r="H275" s="105">
        <f ca="1">W286</f>
        <v>963.28645833333348</v>
      </c>
      <c r="I275" s="83">
        <f t="shared" ca="1" si="114"/>
        <v>38.53145833333334</v>
      </c>
      <c r="J275" s="66"/>
      <c r="K275" s="36"/>
      <c r="L275" s="36"/>
      <c r="M275" s="36"/>
      <c r="N275" s="36"/>
      <c r="O275" s="36"/>
      <c r="P275" s="36"/>
      <c r="Q275" s="36"/>
      <c r="R275" s="36"/>
      <c r="S275" s="36"/>
      <c r="T275" s="36"/>
      <c r="U275" s="36"/>
      <c r="V275" s="88">
        <f ca="1">I275</f>
        <v>38.53145833333334</v>
      </c>
      <c r="W275" s="83">
        <f t="shared" ca="1" si="119"/>
        <v>38.53145833333334</v>
      </c>
      <c r="X275" s="91"/>
      <c r="Y275" s="36"/>
      <c r="Z275" s="36"/>
      <c r="AA275" s="36"/>
      <c r="AB275" s="36"/>
      <c r="AC275" s="36"/>
      <c r="AD275" s="36"/>
      <c r="AE275" s="88"/>
      <c r="AF275" s="83">
        <f>SUM(Y275:AE275)</f>
        <v>0</v>
      </c>
      <c r="AG275" s="95"/>
      <c r="AH275" s="83">
        <f t="shared" ca="1" si="117"/>
        <v>38.53145833333334</v>
      </c>
    </row>
    <row r="276" spans="1:44" ht="28" customHeight="1" x14ac:dyDescent="0.2">
      <c r="A276" s="56" t="s">
        <v>191</v>
      </c>
      <c r="B276" s="24" t="s">
        <v>102</v>
      </c>
      <c r="C276" s="24" t="s">
        <v>233</v>
      </c>
      <c r="D276" s="34" t="s">
        <v>102</v>
      </c>
      <c r="E276" s="19" t="s">
        <v>1</v>
      </c>
      <c r="F276" s="19" t="s">
        <v>126</v>
      </c>
      <c r="G276" s="31">
        <v>1</v>
      </c>
      <c r="H276" s="133">
        <v>6</v>
      </c>
      <c r="I276" s="83">
        <f t="shared" si="114"/>
        <v>6</v>
      </c>
      <c r="J276" s="66"/>
      <c r="K276" s="36"/>
      <c r="L276" s="36"/>
      <c r="M276" s="36"/>
      <c r="N276" s="36">
        <f>I276</f>
        <v>6</v>
      </c>
      <c r="O276" s="36"/>
      <c r="P276" s="36"/>
      <c r="Q276" s="36"/>
      <c r="R276" s="36"/>
      <c r="S276" s="36"/>
      <c r="T276" s="36"/>
      <c r="U276" s="36"/>
      <c r="V276" s="88"/>
      <c r="W276" s="83">
        <f t="shared" si="119"/>
        <v>6</v>
      </c>
      <c r="X276" s="91"/>
      <c r="Y276" s="36"/>
      <c r="Z276" s="36"/>
      <c r="AA276" s="36"/>
      <c r="AB276" s="36"/>
      <c r="AC276" s="36"/>
      <c r="AD276" s="36"/>
      <c r="AE276" s="88"/>
      <c r="AF276" s="83">
        <f t="shared" ref="AF276:AF285" si="121">SUM(Y276:AE276)</f>
        <v>0</v>
      </c>
      <c r="AG276" s="95"/>
      <c r="AH276" s="83">
        <f t="shared" si="117"/>
        <v>6</v>
      </c>
    </row>
    <row r="277" spans="1:44" ht="28" customHeight="1" x14ac:dyDescent="0.2">
      <c r="A277" s="56" t="s">
        <v>191</v>
      </c>
      <c r="B277" s="24" t="s">
        <v>246</v>
      </c>
      <c r="C277" s="24" t="s">
        <v>233</v>
      </c>
      <c r="D277" s="34" t="s">
        <v>100</v>
      </c>
      <c r="E277" s="19" t="s">
        <v>1</v>
      </c>
      <c r="F277" s="19" t="s">
        <v>126</v>
      </c>
      <c r="G277" s="31">
        <v>1</v>
      </c>
      <c r="H277" s="133">
        <v>6</v>
      </c>
      <c r="I277" s="83">
        <f t="shared" si="114"/>
        <v>6</v>
      </c>
      <c r="J277" s="66"/>
      <c r="K277" s="36"/>
      <c r="L277" s="36"/>
      <c r="M277" s="36"/>
      <c r="N277" s="36"/>
      <c r="O277" s="36">
        <f>I277</f>
        <v>6</v>
      </c>
      <c r="P277" s="36"/>
      <c r="Q277" s="36"/>
      <c r="R277" s="36"/>
      <c r="S277" s="36"/>
      <c r="T277" s="36"/>
      <c r="U277" s="36"/>
      <c r="V277" s="88"/>
      <c r="W277" s="83">
        <f t="shared" si="119"/>
        <v>6</v>
      </c>
      <c r="X277" s="91"/>
      <c r="Y277" s="36"/>
      <c r="Z277" s="36"/>
      <c r="AA277" s="36"/>
      <c r="AB277" s="36"/>
      <c r="AC277" s="36"/>
      <c r="AD277" s="36"/>
      <c r="AE277" s="88"/>
      <c r="AF277" s="83">
        <f t="shared" si="121"/>
        <v>0</v>
      </c>
      <c r="AG277" s="95"/>
      <c r="AH277" s="83">
        <f t="shared" si="117"/>
        <v>6</v>
      </c>
    </row>
    <row r="278" spans="1:44" ht="28" customHeight="1" x14ac:dyDescent="0.2">
      <c r="A278" s="56" t="s">
        <v>191</v>
      </c>
      <c r="B278" s="24" t="s">
        <v>88</v>
      </c>
      <c r="C278" s="24" t="s">
        <v>41</v>
      </c>
      <c r="D278" s="30" t="s">
        <v>53</v>
      </c>
      <c r="E278" s="19" t="s">
        <v>1</v>
      </c>
      <c r="F278" s="19" t="s">
        <v>126</v>
      </c>
      <c r="G278" s="31">
        <v>1</v>
      </c>
      <c r="H278" s="133">
        <v>225</v>
      </c>
      <c r="I278" s="83">
        <f t="shared" si="114"/>
        <v>225</v>
      </c>
      <c r="J278" s="66"/>
      <c r="K278" s="36"/>
      <c r="L278" s="36"/>
      <c r="M278" s="36"/>
      <c r="N278" s="36"/>
      <c r="O278" s="36"/>
      <c r="P278" s="36"/>
      <c r="Q278" s="36"/>
      <c r="R278" s="36"/>
      <c r="S278" s="36"/>
      <c r="T278" s="36"/>
      <c r="U278" s="36"/>
      <c r="V278" s="88"/>
      <c r="W278" s="83">
        <f t="shared" si="119"/>
        <v>0</v>
      </c>
      <c r="X278" s="91"/>
      <c r="Y278" s="36">
        <f>I278</f>
        <v>225</v>
      </c>
      <c r="Z278" s="36"/>
      <c r="AA278" s="36"/>
      <c r="AB278" s="36"/>
      <c r="AC278" s="36"/>
      <c r="AD278" s="36"/>
      <c r="AE278" s="88"/>
      <c r="AF278" s="83">
        <f t="shared" si="121"/>
        <v>225</v>
      </c>
      <c r="AG278" s="95"/>
      <c r="AH278" s="83">
        <f t="shared" si="117"/>
        <v>225</v>
      </c>
    </row>
    <row r="279" spans="1:44" ht="28" customHeight="1" x14ac:dyDescent="0.2">
      <c r="A279" s="56" t="s">
        <v>191</v>
      </c>
      <c r="B279" s="24" t="s">
        <v>176</v>
      </c>
      <c r="C279" s="24" t="s">
        <v>120</v>
      </c>
      <c r="D279" s="24" t="s">
        <v>85</v>
      </c>
      <c r="E279" s="19" t="s">
        <v>1</v>
      </c>
      <c r="F279" s="19" t="s">
        <v>126</v>
      </c>
      <c r="G279" s="31">
        <v>1</v>
      </c>
      <c r="H279" s="133">
        <v>15</v>
      </c>
      <c r="I279" s="83">
        <f t="shared" si="114"/>
        <v>15</v>
      </c>
      <c r="J279" s="66"/>
      <c r="K279" s="36"/>
      <c r="L279" s="36"/>
      <c r="M279" s="36"/>
      <c r="N279" s="36"/>
      <c r="O279" s="36"/>
      <c r="P279" s="36"/>
      <c r="Q279" s="36"/>
      <c r="R279" s="36"/>
      <c r="S279" s="36"/>
      <c r="T279" s="36"/>
      <c r="U279" s="36"/>
      <c r="V279" s="88"/>
      <c r="W279" s="83">
        <f t="shared" si="119"/>
        <v>0</v>
      </c>
      <c r="X279" s="91"/>
      <c r="Y279" s="36"/>
      <c r="Z279" s="36">
        <f>I279</f>
        <v>15</v>
      </c>
      <c r="AA279" s="36"/>
      <c r="AB279" s="36"/>
      <c r="AC279" s="36"/>
      <c r="AD279" s="36"/>
      <c r="AE279" s="88"/>
      <c r="AF279" s="83">
        <f t="shared" si="121"/>
        <v>15</v>
      </c>
      <c r="AG279" s="95"/>
      <c r="AH279" s="83">
        <f t="shared" si="117"/>
        <v>15</v>
      </c>
    </row>
    <row r="280" spans="1:44" ht="28" customHeight="1" x14ac:dyDescent="0.2">
      <c r="A280" s="56" t="s">
        <v>191</v>
      </c>
      <c r="B280" s="24" t="s">
        <v>177</v>
      </c>
      <c r="C280" s="24" t="s">
        <v>121</v>
      </c>
      <c r="D280" s="24" t="s">
        <v>86</v>
      </c>
      <c r="E280" s="19" t="s">
        <v>1</v>
      </c>
      <c r="F280" s="19" t="s">
        <v>126</v>
      </c>
      <c r="G280" s="31">
        <v>1</v>
      </c>
      <c r="H280" s="133">
        <v>6</v>
      </c>
      <c r="I280" s="83">
        <f t="shared" si="114"/>
        <v>6</v>
      </c>
      <c r="J280" s="66"/>
      <c r="K280" s="36"/>
      <c r="L280" s="36"/>
      <c r="M280" s="36"/>
      <c r="N280" s="36"/>
      <c r="O280" s="36"/>
      <c r="P280" s="36"/>
      <c r="Q280" s="36"/>
      <c r="R280" s="36"/>
      <c r="S280" s="36"/>
      <c r="T280" s="36"/>
      <c r="U280" s="36"/>
      <c r="V280" s="88"/>
      <c r="W280" s="83">
        <f t="shared" si="119"/>
        <v>0</v>
      </c>
      <c r="X280" s="91"/>
      <c r="Y280" s="36"/>
      <c r="Z280" s="36"/>
      <c r="AA280" s="36">
        <f>I280</f>
        <v>6</v>
      </c>
      <c r="AB280" s="36"/>
      <c r="AC280" s="36"/>
      <c r="AD280" s="36"/>
      <c r="AE280" s="88"/>
      <c r="AF280" s="83">
        <f t="shared" si="121"/>
        <v>6</v>
      </c>
      <c r="AG280" s="95"/>
      <c r="AH280" s="83">
        <f t="shared" si="117"/>
        <v>6</v>
      </c>
    </row>
    <row r="281" spans="1:44" ht="28" customHeight="1" x14ac:dyDescent="0.2">
      <c r="A281" s="56" t="s">
        <v>191</v>
      </c>
      <c r="B281" s="24" t="s">
        <v>99</v>
      </c>
      <c r="C281" s="24" t="s">
        <v>122</v>
      </c>
      <c r="D281" s="24" t="s">
        <v>2</v>
      </c>
      <c r="E281" s="19" t="s">
        <v>1</v>
      </c>
      <c r="F281" s="19" t="s">
        <v>126</v>
      </c>
      <c r="G281" s="31">
        <v>1</v>
      </c>
      <c r="H281" s="133">
        <v>6</v>
      </c>
      <c r="I281" s="83">
        <f t="shared" si="114"/>
        <v>6</v>
      </c>
      <c r="J281" s="66"/>
      <c r="K281" s="36"/>
      <c r="L281" s="36"/>
      <c r="M281" s="36"/>
      <c r="N281" s="36"/>
      <c r="O281" s="36"/>
      <c r="P281" s="36"/>
      <c r="Q281" s="36"/>
      <c r="R281" s="36"/>
      <c r="S281" s="36"/>
      <c r="T281" s="36"/>
      <c r="U281" s="36"/>
      <c r="V281" s="88"/>
      <c r="W281" s="83">
        <f t="shared" si="119"/>
        <v>0</v>
      </c>
      <c r="X281" s="91"/>
      <c r="Y281" s="36"/>
      <c r="Z281" s="36"/>
      <c r="AA281" s="36"/>
      <c r="AB281" s="36">
        <f>I281</f>
        <v>6</v>
      </c>
      <c r="AC281" s="36"/>
      <c r="AD281" s="36"/>
      <c r="AE281" s="88"/>
      <c r="AF281" s="83">
        <f t="shared" si="121"/>
        <v>6</v>
      </c>
      <c r="AG281" s="95"/>
      <c r="AH281" s="83">
        <f t="shared" si="117"/>
        <v>6</v>
      </c>
    </row>
    <row r="282" spans="1:44" ht="28" customHeight="1" x14ac:dyDescent="0.2">
      <c r="A282" s="56" t="s">
        <v>191</v>
      </c>
      <c r="B282" s="24" t="s">
        <v>92</v>
      </c>
      <c r="C282" s="24" t="s">
        <v>124</v>
      </c>
      <c r="D282" s="24" t="s">
        <v>92</v>
      </c>
      <c r="E282" s="19" t="s">
        <v>1</v>
      </c>
      <c r="F282" s="19" t="s">
        <v>126</v>
      </c>
      <c r="G282" s="31">
        <v>1</v>
      </c>
      <c r="H282" s="133">
        <v>6</v>
      </c>
      <c r="I282" s="83">
        <f t="shared" si="114"/>
        <v>6</v>
      </c>
      <c r="J282" s="66"/>
      <c r="K282" s="36"/>
      <c r="L282" s="36"/>
      <c r="M282" s="36"/>
      <c r="N282" s="36"/>
      <c r="O282" s="36"/>
      <c r="P282" s="36"/>
      <c r="Q282" s="36"/>
      <c r="R282" s="36"/>
      <c r="S282" s="36"/>
      <c r="T282" s="36"/>
      <c r="U282" s="36"/>
      <c r="V282" s="88"/>
      <c r="W282" s="83">
        <f t="shared" si="119"/>
        <v>0</v>
      </c>
      <c r="X282" s="91"/>
      <c r="Y282" s="36"/>
      <c r="Z282" s="36"/>
      <c r="AA282" s="36"/>
      <c r="AB282" s="36"/>
      <c r="AC282" s="36"/>
      <c r="AD282" s="36">
        <f>I282</f>
        <v>6</v>
      </c>
      <c r="AE282" s="88"/>
      <c r="AF282" s="83">
        <f t="shared" si="121"/>
        <v>6</v>
      </c>
      <c r="AG282" s="95"/>
      <c r="AH282" s="83">
        <f t="shared" si="117"/>
        <v>6</v>
      </c>
    </row>
    <row r="283" spans="1:44" ht="28" customHeight="1" x14ac:dyDescent="0.2">
      <c r="A283" s="56" t="s">
        <v>191</v>
      </c>
      <c r="B283" s="24" t="s">
        <v>87</v>
      </c>
      <c r="C283" s="24" t="s">
        <v>123</v>
      </c>
      <c r="D283" s="34" t="s">
        <v>87</v>
      </c>
      <c r="E283" s="19" t="s">
        <v>1</v>
      </c>
      <c r="F283" s="19" t="s">
        <v>126</v>
      </c>
      <c r="G283" s="180">
        <f>1/5</f>
        <v>0.2</v>
      </c>
      <c r="H283" s="105">
        <f ca="1">I$49</f>
        <v>776.07295918367379</v>
      </c>
      <c r="I283" s="83">
        <f t="shared" ca="1" si="114"/>
        <v>155.21459183673477</v>
      </c>
      <c r="J283" s="66"/>
      <c r="K283" s="36"/>
      <c r="L283" s="36"/>
      <c r="M283" s="36"/>
      <c r="N283" s="36"/>
      <c r="O283" s="36"/>
      <c r="P283" s="36"/>
      <c r="Q283" s="36"/>
      <c r="R283" s="36"/>
      <c r="S283" s="36"/>
      <c r="T283" s="36"/>
      <c r="U283" s="36"/>
      <c r="V283" s="88"/>
      <c r="W283" s="83">
        <f t="shared" si="119"/>
        <v>0</v>
      </c>
      <c r="X283" s="91"/>
      <c r="Y283" s="36"/>
      <c r="Z283" s="36"/>
      <c r="AA283" s="36"/>
      <c r="AB283" s="36"/>
      <c r="AC283" s="36">
        <f ca="1">I283</f>
        <v>155.21459183673477</v>
      </c>
      <c r="AD283" s="36"/>
      <c r="AE283" s="88"/>
      <c r="AF283" s="83">
        <f t="shared" ca="1" si="121"/>
        <v>155.21459183673477</v>
      </c>
      <c r="AG283" s="95"/>
      <c r="AH283" s="83">
        <f t="shared" ca="1" si="117"/>
        <v>155.21459183673477</v>
      </c>
    </row>
    <row r="284" spans="1:44" ht="28" customHeight="1" x14ac:dyDescent="0.2">
      <c r="A284" s="56" t="s">
        <v>191</v>
      </c>
      <c r="B284" s="24" t="s">
        <v>205</v>
      </c>
      <c r="C284" s="34" t="s">
        <v>219</v>
      </c>
      <c r="D284" s="30" t="s">
        <v>2</v>
      </c>
      <c r="E284" s="19" t="s">
        <v>1</v>
      </c>
      <c r="F284" s="19" t="s">
        <v>126</v>
      </c>
      <c r="G284" s="31">
        <v>1</v>
      </c>
      <c r="H284" s="133">
        <v>2.67</v>
      </c>
      <c r="I284" s="85">
        <f t="shared" si="114"/>
        <v>2.67</v>
      </c>
      <c r="J284" s="70"/>
      <c r="K284" s="71"/>
      <c r="L284" s="71"/>
      <c r="M284" s="71"/>
      <c r="N284" s="71"/>
      <c r="O284" s="71"/>
      <c r="P284" s="71"/>
      <c r="Q284" s="71"/>
      <c r="R284" s="71"/>
      <c r="S284" s="71"/>
      <c r="T284" s="71"/>
      <c r="U284" s="71"/>
      <c r="V284" s="89"/>
      <c r="W284" s="85">
        <f t="shared" si="119"/>
        <v>0</v>
      </c>
      <c r="X284" s="91"/>
      <c r="Y284" s="64"/>
      <c r="Z284" s="64"/>
      <c r="AA284" s="64"/>
      <c r="AB284" s="64"/>
      <c r="AC284" s="64"/>
      <c r="AD284" s="64">
        <f>I284</f>
        <v>2.67</v>
      </c>
      <c r="AE284" s="93"/>
      <c r="AF284" s="127">
        <f t="shared" si="121"/>
        <v>2.67</v>
      </c>
      <c r="AH284" s="85">
        <f t="shared" si="117"/>
        <v>2.67</v>
      </c>
      <c r="AI284" s="11"/>
      <c r="AJ284" s="11"/>
      <c r="AK284" s="65"/>
      <c r="AL284" s="65"/>
      <c r="AM284" s="65"/>
      <c r="AN284" s="65"/>
      <c r="AO284" s="65"/>
      <c r="AP284" s="65"/>
      <c r="AQ284" s="65"/>
      <c r="AR284" s="65"/>
    </row>
    <row r="285" spans="1:44" ht="28" customHeight="1" thickBot="1" x14ac:dyDescent="0.25">
      <c r="A285" s="56" t="s">
        <v>191</v>
      </c>
      <c r="B285" s="54" t="s">
        <v>64</v>
      </c>
      <c r="C285" s="54" t="s">
        <v>107</v>
      </c>
      <c r="D285" s="55" t="s">
        <v>64</v>
      </c>
      <c r="E285" s="22" t="s">
        <v>1</v>
      </c>
      <c r="F285" s="22" t="s">
        <v>126</v>
      </c>
      <c r="G285" s="49">
        <v>7.0000000000000007E-2</v>
      </c>
      <c r="H285" s="135">
        <f>'Page 1 Budget Summary TF'!H10</f>
        <v>1777.5000000000002</v>
      </c>
      <c r="I285" s="108">
        <f t="shared" si="114"/>
        <v>124.42500000000003</v>
      </c>
      <c r="J285" s="106"/>
      <c r="K285" s="51"/>
      <c r="L285" s="51"/>
      <c r="M285" s="51"/>
      <c r="N285" s="51"/>
      <c r="O285" s="51"/>
      <c r="P285" s="51"/>
      <c r="Q285" s="51"/>
      <c r="R285" s="51"/>
      <c r="S285" s="51"/>
      <c r="T285" s="51"/>
      <c r="U285" s="51"/>
      <c r="V285" s="111"/>
      <c r="W285" s="108">
        <f t="shared" si="119"/>
        <v>0</v>
      </c>
      <c r="X285" s="114"/>
      <c r="Y285" s="51"/>
      <c r="Z285" s="51"/>
      <c r="AA285" s="51"/>
      <c r="AB285" s="51"/>
      <c r="AC285" s="51"/>
      <c r="AD285" s="51"/>
      <c r="AE285" s="111">
        <f>I285</f>
        <v>124.42500000000003</v>
      </c>
      <c r="AF285" s="108">
        <f t="shared" si="121"/>
        <v>124.42500000000003</v>
      </c>
      <c r="AG285" s="116"/>
      <c r="AH285" s="108">
        <f t="shared" si="117"/>
        <v>124.42500000000003</v>
      </c>
    </row>
    <row r="286" spans="1:44" ht="28" customHeight="1" thickBot="1" x14ac:dyDescent="0.25">
      <c r="A286" s="240" t="s">
        <v>194</v>
      </c>
      <c r="B286" s="241"/>
      <c r="C286" s="241"/>
      <c r="D286" s="241"/>
      <c r="E286" s="241"/>
      <c r="F286" s="241"/>
      <c r="G286" s="241"/>
      <c r="H286" s="242"/>
      <c r="I286" s="109">
        <f t="shared" ref="I286:W286" ca="1" si="122">SUM(I228:I285)</f>
        <v>1575.3460501700683</v>
      </c>
      <c r="J286" s="107">
        <f t="shared" si="122"/>
        <v>0</v>
      </c>
      <c r="K286" s="52">
        <f t="shared" si="122"/>
        <v>191.54999999999998</v>
      </c>
      <c r="L286" s="52">
        <f t="shared" si="122"/>
        <v>126.99249999999998</v>
      </c>
      <c r="M286" s="52">
        <f t="shared" si="122"/>
        <v>294</v>
      </c>
      <c r="N286" s="52">
        <f t="shared" si="122"/>
        <v>6</v>
      </c>
      <c r="O286" s="52">
        <f t="shared" si="122"/>
        <v>6</v>
      </c>
      <c r="P286" s="52">
        <f t="shared" si="122"/>
        <v>0</v>
      </c>
      <c r="Q286" s="52">
        <f t="shared" si="122"/>
        <v>0</v>
      </c>
      <c r="R286" s="52">
        <f t="shared" si="122"/>
        <v>0</v>
      </c>
      <c r="S286" s="52">
        <f t="shared" si="122"/>
        <v>134.5</v>
      </c>
      <c r="T286" s="52">
        <f t="shared" si="122"/>
        <v>152.5</v>
      </c>
      <c r="U286" s="52">
        <f t="shared" si="122"/>
        <v>13.2125</v>
      </c>
      <c r="V286" s="112">
        <f t="shared" ca="1" si="122"/>
        <v>38.53145833333334</v>
      </c>
      <c r="W286" s="109">
        <f t="shared" ca="1" si="122"/>
        <v>963.28645833333348</v>
      </c>
      <c r="X286" s="107"/>
      <c r="Y286" s="52">
        <f t="shared" ref="Y286:AF286" si="123">SUM(Y228:Y285)</f>
        <v>225</v>
      </c>
      <c r="Z286" s="52">
        <f t="shared" si="123"/>
        <v>15</v>
      </c>
      <c r="AA286" s="52">
        <f t="shared" si="123"/>
        <v>6</v>
      </c>
      <c r="AB286" s="52">
        <f t="shared" si="123"/>
        <v>77.75</v>
      </c>
      <c r="AC286" s="52">
        <f t="shared" ca="1" si="123"/>
        <v>155.21459183673477</v>
      </c>
      <c r="AD286" s="52">
        <f t="shared" si="123"/>
        <v>8.67</v>
      </c>
      <c r="AE286" s="112">
        <f t="shared" si="123"/>
        <v>124.42500000000003</v>
      </c>
      <c r="AF286" s="109">
        <f t="shared" ca="1" si="123"/>
        <v>612.05959183673485</v>
      </c>
      <c r="AG286" s="117"/>
      <c r="AH286" s="118">
        <f t="shared" ca="1" si="117"/>
        <v>1575.3460501700683</v>
      </c>
    </row>
    <row r="287" spans="1:44" ht="28" customHeight="1" x14ac:dyDescent="0.2"/>
    <row r="289" spans="1:44" ht="26" customHeight="1" thickBot="1" x14ac:dyDescent="0.25"/>
    <row r="290" spans="1:44" ht="32" customHeight="1" thickBot="1" x14ac:dyDescent="0.25">
      <c r="A290" s="17"/>
      <c r="C290" s="17"/>
      <c r="D290" s="17"/>
      <c r="E290" s="17"/>
      <c r="F290" s="17"/>
      <c r="G290" s="17"/>
      <c r="H290" s="131"/>
      <c r="I290" s="17"/>
      <c r="J290" s="243" t="s">
        <v>164</v>
      </c>
      <c r="K290" s="244"/>
      <c r="L290" s="244"/>
      <c r="M290" s="244"/>
      <c r="N290" s="244"/>
      <c r="O290" s="244"/>
      <c r="P290" s="244"/>
      <c r="Q290" s="244"/>
      <c r="R290" s="244"/>
      <c r="S290" s="244"/>
      <c r="T290" s="244"/>
      <c r="U290" s="244"/>
      <c r="V290" s="244"/>
      <c r="W290" s="245"/>
      <c r="Y290" s="246" t="s">
        <v>165</v>
      </c>
      <c r="Z290" s="247"/>
      <c r="AA290" s="247"/>
      <c r="AB290" s="247"/>
      <c r="AC290" s="247"/>
      <c r="AD290" s="247"/>
      <c r="AE290" s="247"/>
      <c r="AF290" s="248"/>
      <c r="AG290" s="27"/>
      <c r="AH290" s="26"/>
    </row>
    <row r="291" spans="1:44" s="225" customFormat="1" ht="63" customHeight="1" thickBot="1" x14ac:dyDescent="0.2">
      <c r="A291" s="215" t="s">
        <v>239</v>
      </c>
      <c r="B291" s="216" t="s">
        <v>5</v>
      </c>
      <c r="C291" s="216" t="s">
        <v>248</v>
      </c>
      <c r="D291" s="217" t="s">
        <v>240</v>
      </c>
      <c r="E291" s="216" t="s">
        <v>241</v>
      </c>
      <c r="F291" s="216" t="s">
        <v>125</v>
      </c>
      <c r="G291" s="218" t="s">
        <v>67</v>
      </c>
      <c r="H291" s="218" t="s">
        <v>68</v>
      </c>
      <c r="I291" s="219" t="s">
        <v>195</v>
      </c>
      <c r="J291" s="220" t="s">
        <v>63</v>
      </c>
      <c r="K291" s="220" t="s">
        <v>56</v>
      </c>
      <c r="L291" s="220" t="s">
        <v>10</v>
      </c>
      <c r="M291" s="220" t="s">
        <v>11</v>
      </c>
      <c r="N291" s="220" t="s">
        <v>61</v>
      </c>
      <c r="O291" s="220" t="s">
        <v>13</v>
      </c>
      <c r="P291" s="220" t="s">
        <v>14</v>
      </c>
      <c r="Q291" s="220" t="s">
        <v>15</v>
      </c>
      <c r="R291" s="220" t="s">
        <v>62</v>
      </c>
      <c r="S291" s="220" t="s">
        <v>47</v>
      </c>
      <c r="T291" s="220" t="s">
        <v>75</v>
      </c>
      <c r="U291" s="220" t="s">
        <v>60</v>
      </c>
      <c r="V291" s="220" t="s">
        <v>76</v>
      </c>
      <c r="W291" s="221" t="s">
        <v>65</v>
      </c>
      <c r="X291" s="222"/>
      <c r="Y291" s="220" t="s">
        <v>17</v>
      </c>
      <c r="Z291" s="220" t="s">
        <v>18</v>
      </c>
      <c r="AA291" s="220" t="s">
        <v>19</v>
      </c>
      <c r="AB291" s="220" t="s">
        <v>2</v>
      </c>
      <c r="AC291" s="220" t="s">
        <v>242</v>
      </c>
      <c r="AD291" s="220" t="s">
        <v>59</v>
      </c>
      <c r="AE291" s="220" t="s">
        <v>64</v>
      </c>
      <c r="AF291" s="219" t="s">
        <v>4</v>
      </c>
      <c r="AG291" s="222"/>
      <c r="AH291" s="223" t="s">
        <v>166</v>
      </c>
      <c r="AI291" s="224"/>
      <c r="AJ291" s="224"/>
      <c r="AK291" s="224"/>
      <c r="AL291" s="224"/>
      <c r="AM291" s="224"/>
      <c r="AN291" s="224"/>
      <c r="AO291" s="224"/>
      <c r="AP291" s="224"/>
      <c r="AQ291" s="224"/>
      <c r="AR291" s="224"/>
    </row>
    <row r="292" spans="1:44" ht="28" customHeight="1" x14ac:dyDescent="0.2">
      <c r="A292" s="56" t="s">
        <v>192</v>
      </c>
      <c r="B292" s="24" t="s">
        <v>40</v>
      </c>
      <c r="C292" s="24" t="s">
        <v>28</v>
      </c>
      <c r="D292" s="32" t="s">
        <v>11</v>
      </c>
      <c r="E292" s="20" t="s">
        <v>93</v>
      </c>
      <c r="F292" s="20" t="s">
        <v>126</v>
      </c>
      <c r="G292" s="31">
        <v>1</v>
      </c>
      <c r="H292" s="133">
        <v>11.7</v>
      </c>
      <c r="I292" s="82">
        <f t="shared" ref="I292:I326" si="124">G292*H292</f>
        <v>11.7</v>
      </c>
      <c r="J292" s="124"/>
      <c r="K292" s="57"/>
      <c r="L292" s="57"/>
      <c r="M292" s="44">
        <f>I292</f>
        <v>11.7</v>
      </c>
      <c r="N292" s="57"/>
      <c r="O292" s="57"/>
      <c r="P292" s="57"/>
      <c r="Q292" s="57"/>
      <c r="R292" s="57"/>
      <c r="S292" s="57"/>
      <c r="T292" s="57"/>
      <c r="U292" s="57"/>
      <c r="V292" s="125"/>
      <c r="W292" s="82">
        <f t="shared" ref="W292:W293" si="125">SUM(J292:V292)</f>
        <v>11.7</v>
      </c>
      <c r="X292" s="126"/>
      <c r="Y292" s="57"/>
      <c r="Z292" s="57"/>
      <c r="AA292" s="57"/>
      <c r="AB292" s="57"/>
      <c r="AC292" s="57"/>
      <c r="AD292" s="57"/>
      <c r="AE292" s="125"/>
      <c r="AF292" s="82">
        <f t="shared" ref="AF292:AF293" si="126">SUM(Y292:AE292)</f>
        <v>0</v>
      </c>
      <c r="AG292" s="94"/>
      <c r="AH292" s="82">
        <f t="shared" ref="AH292:AH293" si="127">AF292+W292</f>
        <v>11.7</v>
      </c>
    </row>
    <row r="293" spans="1:44" ht="28" customHeight="1" x14ac:dyDescent="0.2">
      <c r="A293" s="56" t="s">
        <v>192</v>
      </c>
      <c r="B293" s="24" t="s">
        <v>46</v>
      </c>
      <c r="C293" s="24" t="s">
        <v>204</v>
      </c>
      <c r="D293" s="32" t="s">
        <v>10</v>
      </c>
      <c r="E293" s="20" t="s">
        <v>93</v>
      </c>
      <c r="F293" s="20" t="s">
        <v>200</v>
      </c>
      <c r="G293" s="31">
        <v>12</v>
      </c>
      <c r="H293" s="133">
        <v>2.65</v>
      </c>
      <c r="I293" s="83">
        <f t="shared" si="124"/>
        <v>31.799999999999997</v>
      </c>
      <c r="J293" s="75"/>
      <c r="K293" s="50"/>
      <c r="L293" s="36">
        <f>I293</f>
        <v>31.799999999999997</v>
      </c>
      <c r="M293" s="50"/>
      <c r="N293" s="50"/>
      <c r="O293" s="50"/>
      <c r="P293" s="50"/>
      <c r="Q293" s="50"/>
      <c r="R293" s="50"/>
      <c r="S293" s="50"/>
      <c r="T293" s="50"/>
      <c r="U293" s="50"/>
      <c r="V293" s="110"/>
      <c r="W293" s="83">
        <f t="shared" si="125"/>
        <v>31.799999999999997</v>
      </c>
      <c r="X293" s="113"/>
      <c r="Y293" s="50"/>
      <c r="Z293" s="50"/>
      <c r="AA293" s="50"/>
      <c r="AB293" s="50"/>
      <c r="AC293" s="50"/>
      <c r="AD293" s="50"/>
      <c r="AE293" s="110"/>
      <c r="AF293" s="83">
        <f t="shared" si="126"/>
        <v>0</v>
      </c>
      <c r="AG293" s="95"/>
      <c r="AH293" s="83">
        <f t="shared" si="127"/>
        <v>31.799999999999997</v>
      </c>
    </row>
    <row r="294" spans="1:44" ht="28" customHeight="1" x14ac:dyDescent="0.2">
      <c r="A294" s="56" t="s">
        <v>192</v>
      </c>
      <c r="B294" s="24" t="s">
        <v>46</v>
      </c>
      <c r="C294" s="24" t="s">
        <v>175</v>
      </c>
      <c r="D294" s="32" t="s">
        <v>10</v>
      </c>
      <c r="E294" s="69" t="s">
        <v>93</v>
      </c>
      <c r="F294" s="69" t="s">
        <v>200</v>
      </c>
      <c r="G294" s="31">
        <v>1</v>
      </c>
      <c r="H294" s="133">
        <v>6.5</v>
      </c>
      <c r="I294" s="83">
        <f t="shared" si="124"/>
        <v>6.5</v>
      </c>
      <c r="J294" s="75"/>
      <c r="K294" s="50"/>
      <c r="L294" s="36">
        <f>I294</f>
        <v>6.5</v>
      </c>
      <c r="M294" s="50"/>
      <c r="N294" s="50"/>
      <c r="O294" s="50"/>
      <c r="P294" s="50"/>
      <c r="Q294" s="50"/>
      <c r="R294" s="50"/>
      <c r="S294" s="50"/>
      <c r="T294" s="50"/>
      <c r="U294" s="50"/>
      <c r="V294" s="110"/>
      <c r="W294" s="83">
        <f>SUM(J294:V294)</f>
        <v>6.5</v>
      </c>
      <c r="X294" s="113"/>
      <c r="Y294" s="50"/>
      <c r="Z294" s="50"/>
      <c r="AA294" s="50"/>
      <c r="AB294" s="50"/>
      <c r="AC294" s="50"/>
      <c r="AD294" s="50"/>
      <c r="AE294" s="110"/>
      <c r="AF294" s="83">
        <f>SUM(Y294:AE294)</f>
        <v>0</v>
      </c>
      <c r="AG294" s="95"/>
      <c r="AH294" s="83">
        <f>AF294+W294</f>
        <v>6.5</v>
      </c>
    </row>
    <row r="295" spans="1:44" ht="28" customHeight="1" x14ac:dyDescent="0.2">
      <c r="A295" s="56" t="s">
        <v>192</v>
      </c>
      <c r="B295" s="24" t="s">
        <v>40</v>
      </c>
      <c r="C295" s="24" t="s">
        <v>28</v>
      </c>
      <c r="D295" s="32" t="s">
        <v>11</v>
      </c>
      <c r="E295" s="20" t="s">
        <v>98</v>
      </c>
      <c r="F295" s="20" t="s">
        <v>126</v>
      </c>
      <c r="G295" s="31">
        <v>1</v>
      </c>
      <c r="H295" s="133">
        <v>11.7</v>
      </c>
      <c r="I295" s="83">
        <f t="shared" si="124"/>
        <v>11.7</v>
      </c>
      <c r="J295" s="75"/>
      <c r="K295" s="50"/>
      <c r="L295" s="50"/>
      <c r="M295" s="36">
        <f>I295</f>
        <v>11.7</v>
      </c>
      <c r="N295" s="50"/>
      <c r="O295" s="50"/>
      <c r="P295" s="50"/>
      <c r="Q295" s="50"/>
      <c r="R295" s="50"/>
      <c r="S295" s="50"/>
      <c r="T295" s="50"/>
      <c r="U295" s="50"/>
      <c r="V295" s="110"/>
      <c r="W295" s="83">
        <f t="shared" ref="W295:W322" si="128">SUM(J295:V295)</f>
        <v>11.7</v>
      </c>
      <c r="X295" s="113"/>
      <c r="Y295" s="50"/>
      <c r="Z295" s="50"/>
      <c r="AA295" s="50"/>
      <c r="AB295" s="50"/>
      <c r="AC295" s="50"/>
      <c r="AD295" s="50"/>
      <c r="AE295" s="110"/>
      <c r="AF295" s="83">
        <f t="shared" ref="AF295:AF322" si="129">SUM(Y295:AE295)</f>
        <v>0</v>
      </c>
      <c r="AG295" s="95"/>
      <c r="AH295" s="83">
        <f t="shared" ref="AH295:AH322" si="130">AF295+W295</f>
        <v>11.7</v>
      </c>
    </row>
    <row r="296" spans="1:44" ht="28" customHeight="1" x14ac:dyDescent="0.2">
      <c r="A296" s="56" t="s">
        <v>192</v>
      </c>
      <c r="B296" s="24" t="s">
        <v>46</v>
      </c>
      <c r="C296" s="24" t="s">
        <v>152</v>
      </c>
      <c r="D296" s="32" t="s">
        <v>10</v>
      </c>
      <c r="E296" s="20" t="s">
        <v>98</v>
      </c>
      <c r="F296" s="20" t="s">
        <v>201</v>
      </c>
      <c r="G296" s="31">
        <v>0.05</v>
      </c>
      <c r="H296" s="133">
        <v>62</v>
      </c>
      <c r="I296" s="83">
        <f t="shared" si="124"/>
        <v>3.1</v>
      </c>
      <c r="J296" s="75"/>
      <c r="K296" s="50"/>
      <c r="L296" s="36">
        <f>I296</f>
        <v>3.1</v>
      </c>
      <c r="M296" s="50"/>
      <c r="N296" s="50"/>
      <c r="O296" s="50"/>
      <c r="P296" s="50"/>
      <c r="Q296" s="50"/>
      <c r="R296" s="50"/>
      <c r="S296" s="50"/>
      <c r="T296" s="50"/>
      <c r="U296" s="50"/>
      <c r="V296" s="110"/>
      <c r="W296" s="83">
        <f t="shared" si="128"/>
        <v>3.1</v>
      </c>
      <c r="X296" s="113"/>
      <c r="Y296" s="50"/>
      <c r="Z296" s="50"/>
      <c r="AA296" s="50"/>
      <c r="AB296" s="50"/>
      <c r="AC296" s="50"/>
      <c r="AD296" s="50"/>
      <c r="AE296" s="110"/>
      <c r="AF296" s="83">
        <f t="shared" si="129"/>
        <v>0</v>
      </c>
      <c r="AG296" s="95"/>
      <c r="AH296" s="83">
        <f t="shared" si="130"/>
        <v>3.1</v>
      </c>
    </row>
    <row r="297" spans="1:44" ht="28" customHeight="1" x14ac:dyDescent="0.2">
      <c r="A297" s="56" t="s">
        <v>192</v>
      </c>
      <c r="B297" s="24" t="s">
        <v>84</v>
      </c>
      <c r="C297" s="24" t="s">
        <v>28</v>
      </c>
      <c r="D297" s="32" t="s">
        <v>11</v>
      </c>
      <c r="E297" s="20" t="s">
        <v>98</v>
      </c>
      <c r="F297" s="20" t="s">
        <v>126</v>
      </c>
      <c r="G297" s="31">
        <v>1</v>
      </c>
      <c r="H297" s="133">
        <v>11.7</v>
      </c>
      <c r="I297" s="83">
        <f t="shared" si="124"/>
        <v>11.7</v>
      </c>
      <c r="J297" s="75"/>
      <c r="K297" s="50"/>
      <c r="L297" s="50"/>
      <c r="M297" s="36">
        <f>I297</f>
        <v>11.7</v>
      </c>
      <c r="N297" s="50"/>
      <c r="O297" s="50"/>
      <c r="P297" s="50"/>
      <c r="Q297" s="50"/>
      <c r="R297" s="50"/>
      <c r="S297" s="50"/>
      <c r="T297" s="50"/>
      <c r="U297" s="50"/>
      <c r="V297" s="110"/>
      <c r="W297" s="83">
        <f t="shared" si="128"/>
        <v>11.7</v>
      </c>
      <c r="X297" s="113"/>
      <c r="Y297" s="50"/>
      <c r="Z297" s="50"/>
      <c r="AA297" s="50"/>
      <c r="AB297" s="50"/>
      <c r="AC297" s="50"/>
      <c r="AD297" s="50"/>
      <c r="AE297" s="110"/>
      <c r="AF297" s="83">
        <f t="shared" si="129"/>
        <v>0</v>
      </c>
      <c r="AG297" s="95"/>
      <c r="AH297" s="83">
        <f t="shared" si="130"/>
        <v>11.7</v>
      </c>
    </row>
    <row r="298" spans="1:44" ht="28" customHeight="1" x14ac:dyDescent="0.2">
      <c r="A298" s="56" t="s">
        <v>192</v>
      </c>
      <c r="B298" s="24" t="s">
        <v>50</v>
      </c>
      <c r="C298" s="24" t="s">
        <v>134</v>
      </c>
      <c r="D298" s="32" t="s">
        <v>49</v>
      </c>
      <c r="E298" s="20" t="s">
        <v>98</v>
      </c>
      <c r="F298" s="20" t="s">
        <v>202</v>
      </c>
      <c r="G298" s="31">
        <v>200</v>
      </c>
      <c r="H298" s="133">
        <v>0.35</v>
      </c>
      <c r="I298" s="83">
        <f t="shared" si="124"/>
        <v>70</v>
      </c>
      <c r="J298" s="75"/>
      <c r="K298" s="36">
        <f>I298</f>
        <v>70</v>
      </c>
      <c r="L298" s="50"/>
      <c r="M298" s="50"/>
      <c r="N298" s="50"/>
      <c r="O298" s="50"/>
      <c r="P298" s="50"/>
      <c r="Q298" s="50"/>
      <c r="R298" s="50"/>
      <c r="S298" s="50"/>
      <c r="T298" s="50"/>
      <c r="U298" s="50"/>
      <c r="V298" s="110"/>
      <c r="W298" s="83">
        <f t="shared" si="128"/>
        <v>70</v>
      </c>
      <c r="X298" s="113"/>
      <c r="Y298" s="50"/>
      <c r="Z298" s="50"/>
      <c r="AA298" s="50"/>
      <c r="AB298" s="50"/>
      <c r="AC298" s="50"/>
      <c r="AD298" s="50"/>
      <c r="AE298" s="110"/>
      <c r="AF298" s="83">
        <f t="shared" si="129"/>
        <v>0</v>
      </c>
      <c r="AG298" s="95"/>
      <c r="AH298" s="83">
        <f t="shared" si="130"/>
        <v>70</v>
      </c>
    </row>
    <row r="299" spans="1:44" ht="28" customHeight="1" x14ac:dyDescent="0.2">
      <c r="A299" s="56" t="s">
        <v>192</v>
      </c>
      <c r="B299" s="24" t="s">
        <v>29</v>
      </c>
      <c r="C299" s="24" t="s">
        <v>173</v>
      </c>
      <c r="D299" s="46" t="s">
        <v>11</v>
      </c>
      <c r="E299" s="20" t="s">
        <v>187</v>
      </c>
      <c r="F299" s="19" t="s">
        <v>126</v>
      </c>
      <c r="G299" s="31">
        <v>1</v>
      </c>
      <c r="H299" s="133">
        <v>23.5</v>
      </c>
      <c r="I299" s="83">
        <f t="shared" si="124"/>
        <v>23.5</v>
      </c>
      <c r="J299" s="66"/>
      <c r="K299" s="36"/>
      <c r="L299" s="36"/>
      <c r="M299" s="36">
        <f>I299</f>
        <v>23.5</v>
      </c>
      <c r="N299" s="36"/>
      <c r="O299" s="36"/>
      <c r="P299" s="36"/>
      <c r="Q299" s="36"/>
      <c r="R299" s="36"/>
      <c r="S299" s="36"/>
      <c r="T299" s="36"/>
      <c r="U299" s="36"/>
      <c r="V299" s="88"/>
      <c r="W299" s="83">
        <f t="shared" si="128"/>
        <v>23.5</v>
      </c>
      <c r="X299" s="91"/>
      <c r="Y299" s="36"/>
      <c r="Z299" s="36"/>
      <c r="AA299" s="36"/>
      <c r="AB299" s="36"/>
      <c r="AC299" s="36"/>
      <c r="AD299" s="36"/>
      <c r="AE299" s="88"/>
      <c r="AF299" s="83">
        <f t="shared" si="129"/>
        <v>0</v>
      </c>
      <c r="AG299" s="95"/>
      <c r="AH299" s="83">
        <f t="shared" si="130"/>
        <v>23.5</v>
      </c>
    </row>
    <row r="300" spans="1:44" ht="28" customHeight="1" x14ac:dyDescent="0.2">
      <c r="A300" s="56" t="s">
        <v>192</v>
      </c>
      <c r="B300" s="24" t="s">
        <v>43</v>
      </c>
      <c r="C300" s="24" t="s">
        <v>163</v>
      </c>
      <c r="D300" s="33" t="s">
        <v>10</v>
      </c>
      <c r="E300" s="20" t="s">
        <v>187</v>
      </c>
      <c r="F300" s="19" t="s">
        <v>126</v>
      </c>
      <c r="G300" s="31">
        <v>5</v>
      </c>
      <c r="H300" s="133">
        <v>1.5</v>
      </c>
      <c r="I300" s="83">
        <f t="shared" si="124"/>
        <v>7.5</v>
      </c>
      <c r="J300" s="66"/>
      <c r="K300" s="36"/>
      <c r="L300" s="36">
        <f>I300</f>
        <v>7.5</v>
      </c>
      <c r="M300" s="36"/>
      <c r="N300" s="36"/>
      <c r="O300" s="36"/>
      <c r="P300" s="36"/>
      <c r="Q300" s="36"/>
      <c r="R300" s="36"/>
      <c r="S300" s="36"/>
      <c r="T300" s="36"/>
      <c r="U300" s="36"/>
      <c r="V300" s="88"/>
      <c r="W300" s="83">
        <f t="shared" si="128"/>
        <v>7.5</v>
      </c>
      <c r="X300" s="91"/>
      <c r="Y300" s="36"/>
      <c r="Z300" s="36"/>
      <c r="AA300" s="36"/>
      <c r="AB300" s="36"/>
      <c r="AC300" s="36"/>
      <c r="AD300" s="36"/>
      <c r="AE300" s="88"/>
      <c r="AF300" s="83">
        <f t="shared" si="129"/>
        <v>0</v>
      </c>
      <c r="AG300" s="95"/>
      <c r="AH300" s="83">
        <f t="shared" si="130"/>
        <v>7.5</v>
      </c>
    </row>
    <row r="301" spans="1:44" ht="28" customHeight="1" x14ac:dyDescent="0.2">
      <c r="A301" s="56" t="s">
        <v>192</v>
      </c>
      <c r="B301" s="24" t="s">
        <v>31</v>
      </c>
      <c r="C301" s="24" t="s">
        <v>28</v>
      </c>
      <c r="D301" s="32" t="s">
        <v>11</v>
      </c>
      <c r="E301" s="20" t="s">
        <v>153</v>
      </c>
      <c r="F301" s="19" t="s">
        <v>126</v>
      </c>
      <c r="G301" s="31">
        <v>1</v>
      </c>
      <c r="H301" s="133">
        <v>11.7</v>
      </c>
      <c r="I301" s="83">
        <f t="shared" si="124"/>
        <v>11.7</v>
      </c>
      <c r="J301" s="66"/>
      <c r="K301" s="36"/>
      <c r="L301" s="36"/>
      <c r="M301" s="36">
        <f>I301</f>
        <v>11.7</v>
      </c>
      <c r="N301" s="36"/>
      <c r="O301" s="36"/>
      <c r="P301" s="36"/>
      <c r="Q301" s="36"/>
      <c r="R301" s="36"/>
      <c r="S301" s="36"/>
      <c r="T301" s="36"/>
      <c r="U301" s="36"/>
      <c r="V301" s="88"/>
      <c r="W301" s="83">
        <f t="shared" si="128"/>
        <v>11.7</v>
      </c>
      <c r="X301" s="91"/>
      <c r="Y301" s="36"/>
      <c r="Z301" s="36"/>
      <c r="AA301" s="36"/>
      <c r="AB301" s="36"/>
      <c r="AC301" s="36"/>
      <c r="AD301" s="36"/>
      <c r="AE301" s="88"/>
      <c r="AF301" s="83">
        <f t="shared" si="129"/>
        <v>0</v>
      </c>
      <c r="AG301" s="95"/>
      <c r="AH301" s="83">
        <f t="shared" si="130"/>
        <v>11.7</v>
      </c>
    </row>
    <row r="302" spans="1:44" s="13" customFormat="1" ht="28" customHeight="1" x14ac:dyDescent="0.2">
      <c r="A302" s="56" t="s">
        <v>192</v>
      </c>
      <c r="B302" s="24" t="s">
        <v>57</v>
      </c>
      <c r="C302" s="24" t="s">
        <v>186</v>
      </c>
      <c r="D302" s="47" t="s">
        <v>10</v>
      </c>
      <c r="E302" s="69" t="s">
        <v>153</v>
      </c>
      <c r="F302" s="19" t="s">
        <v>201</v>
      </c>
      <c r="G302" s="31">
        <v>0.125</v>
      </c>
      <c r="H302" s="133">
        <v>134</v>
      </c>
      <c r="I302" s="86">
        <f t="shared" si="124"/>
        <v>16.75</v>
      </c>
      <c r="J302" s="76"/>
      <c r="K302" s="45"/>
      <c r="L302" s="45">
        <f>I302</f>
        <v>16.75</v>
      </c>
      <c r="M302" s="45"/>
      <c r="N302" s="45"/>
      <c r="O302" s="45"/>
      <c r="P302" s="45"/>
      <c r="Q302" s="45"/>
      <c r="R302" s="45"/>
      <c r="S302" s="45"/>
      <c r="T302" s="45"/>
      <c r="U302" s="45"/>
      <c r="V302" s="80"/>
      <c r="W302" s="86">
        <f t="shared" si="128"/>
        <v>16.75</v>
      </c>
      <c r="X302" s="92"/>
      <c r="Y302" s="45"/>
      <c r="Z302" s="45"/>
      <c r="AA302" s="45"/>
      <c r="AB302" s="45"/>
      <c r="AC302" s="45"/>
      <c r="AD302" s="45"/>
      <c r="AE302" s="80"/>
      <c r="AF302" s="86">
        <f t="shared" si="129"/>
        <v>0</v>
      </c>
      <c r="AG302" s="96"/>
      <c r="AH302" s="86">
        <f t="shared" si="130"/>
        <v>16.75</v>
      </c>
    </row>
    <row r="303" spans="1:44" ht="28" customHeight="1" x14ac:dyDescent="0.2">
      <c r="A303" s="56" t="s">
        <v>192</v>
      </c>
      <c r="B303" s="24" t="s">
        <v>57</v>
      </c>
      <c r="C303" s="24" t="s">
        <v>131</v>
      </c>
      <c r="D303" s="33" t="s">
        <v>10</v>
      </c>
      <c r="E303" s="20" t="s">
        <v>153</v>
      </c>
      <c r="F303" s="20" t="s">
        <v>201</v>
      </c>
      <c r="G303" s="31">
        <v>0.125</v>
      </c>
      <c r="H303" s="133">
        <v>31.3</v>
      </c>
      <c r="I303" s="83">
        <f t="shared" si="124"/>
        <v>3.9125000000000001</v>
      </c>
      <c r="J303" s="66"/>
      <c r="K303" s="36"/>
      <c r="L303" s="36">
        <f>I303</f>
        <v>3.9125000000000001</v>
      </c>
      <c r="M303" s="36"/>
      <c r="N303" s="36"/>
      <c r="O303" s="36"/>
      <c r="P303" s="36"/>
      <c r="Q303" s="36"/>
      <c r="R303" s="36"/>
      <c r="S303" s="36"/>
      <c r="T303" s="36"/>
      <c r="U303" s="36"/>
      <c r="V303" s="88"/>
      <c r="W303" s="83">
        <f t="shared" si="128"/>
        <v>3.9125000000000001</v>
      </c>
      <c r="X303" s="91"/>
      <c r="Y303" s="36"/>
      <c r="Z303" s="36"/>
      <c r="AA303" s="36"/>
      <c r="AB303" s="36"/>
      <c r="AC303" s="36"/>
      <c r="AD303" s="36"/>
      <c r="AE303" s="88"/>
      <c r="AF303" s="83">
        <f t="shared" si="129"/>
        <v>0</v>
      </c>
      <c r="AG303" s="95"/>
      <c r="AH303" s="83">
        <f t="shared" si="130"/>
        <v>3.9125000000000001</v>
      </c>
    </row>
    <row r="304" spans="1:44" ht="28" customHeight="1" x14ac:dyDescent="0.2">
      <c r="A304" s="56" t="s">
        <v>192</v>
      </c>
      <c r="B304" s="24" t="s">
        <v>117</v>
      </c>
      <c r="C304" s="24" t="s">
        <v>128</v>
      </c>
      <c r="D304" s="33" t="s">
        <v>10</v>
      </c>
      <c r="E304" s="20" t="s">
        <v>153</v>
      </c>
      <c r="F304" s="20" t="s">
        <v>201</v>
      </c>
      <c r="G304" s="31">
        <v>0.05</v>
      </c>
      <c r="H304" s="133">
        <v>35</v>
      </c>
      <c r="I304" s="83">
        <f t="shared" si="124"/>
        <v>1.75</v>
      </c>
      <c r="J304" s="66"/>
      <c r="K304" s="36"/>
      <c r="L304" s="36">
        <f>I304</f>
        <v>1.75</v>
      </c>
      <c r="M304" s="36"/>
      <c r="N304" s="36"/>
      <c r="O304" s="36"/>
      <c r="P304" s="36"/>
      <c r="Q304" s="36"/>
      <c r="R304" s="36"/>
      <c r="S304" s="36"/>
      <c r="T304" s="36"/>
      <c r="U304" s="36"/>
      <c r="V304" s="88"/>
      <c r="W304" s="83">
        <f t="shared" si="128"/>
        <v>1.75</v>
      </c>
      <c r="X304" s="91"/>
      <c r="Y304" s="36"/>
      <c r="Z304" s="36"/>
      <c r="AA304" s="36"/>
      <c r="AB304" s="36"/>
      <c r="AC304" s="36"/>
      <c r="AD304" s="36"/>
      <c r="AE304" s="88"/>
      <c r="AF304" s="83">
        <f t="shared" si="129"/>
        <v>0</v>
      </c>
      <c r="AG304" s="95"/>
      <c r="AH304" s="83">
        <f t="shared" si="130"/>
        <v>1.75</v>
      </c>
    </row>
    <row r="305" spans="1:44" ht="28" customHeight="1" x14ac:dyDescent="0.2">
      <c r="A305" s="56" t="s">
        <v>192</v>
      </c>
      <c r="B305" s="24" t="s">
        <v>245</v>
      </c>
      <c r="C305" s="24" t="s">
        <v>128</v>
      </c>
      <c r="D305" s="33" t="s">
        <v>10</v>
      </c>
      <c r="E305" s="20" t="s">
        <v>153</v>
      </c>
      <c r="F305" s="20" t="s">
        <v>201</v>
      </c>
      <c r="G305" s="31">
        <v>0.05</v>
      </c>
      <c r="H305" s="133">
        <v>77</v>
      </c>
      <c r="I305" s="83">
        <f t="shared" si="124"/>
        <v>3.85</v>
      </c>
      <c r="J305" s="66"/>
      <c r="K305" s="36"/>
      <c r="L305" s="36">
        <f>I305</f>
        <v>3.85</v>
      </c>
      <c r="M305" s="36"/>
      <c r="N305" s="36"/>
      <c r="O305" s="36"/>
      <c r="P305" s="36"/>
      <c r="Q305" s="36"/>
      <c r="R305" s="36"/>
      <c r="S305" s="36"/>
      <c r="T305" s="36"/>
      <c r="U305" s="36"/>
      <c r="V305" s="88"/>
      <c r="W305" s="83">
        <f t="shared" si="128"/>
        <v>3.85</v>
      </c>
      <c r="X305" s="91"/>
      <c r="Y305" s="36"/>
      <c r="Z305" s="36"/>
      <c r="AA305" s="36"/>
      <c r="AB305" s="36"/>
      <c r="AC305" s="36"/>
      <c r="AD305" s="36"/>
      <c r="AE305" s="88"/>
      <c r="AF305" s="83">
        <f t="shared" si="129"/>
        <v>0</v>
      </c>
      <c r="AG305" s="95"/>
      <c r="AH305" s="83">
        <f t="shared" si="130"/>
        <v>3.85</v>
      </c>
    </row>
    <row r="306" spans="1:44" ht="28" customHeight="1" x14ac:dyDescent="0.2">
      <c r="A306" s="56" t="s">
        <v>192</v>
      </c>
      <c r="B306" s="24" t="s">
        <v>184</v>
      </c>
      <c r="C306" s="24" t="s">
        <v>28</v>
      </c>
      <c r="D306" s="46" t="s">
        <v>11</v>
      </c>
      <c r="E306" s="20" t="s">
        <v>94</v>
      </c>
      <c r="F306" s="19" t="s">
        <v>126</v>
      </c>
      <c r="G306" s="31">
        <v>2</v>
      </c>
      <c r="H306" s="133">
        <v>11.7</v>
      </c>
      <c r="I306" s="83">
        <f t="shared" si="124"/>
        <v>23.4</v>
      </c>
      <c r="J306" s="66"/>
      <c r="K306" s="36"/>
      <c r="L306" s="36"/>
      <c r="M306" s="36">
        <f>I306</f>
        <v>23.4</v>
      </c>
      <c r="N306" s="36"/>
      <c r="O306" s="36"/>
      <c r="P306" s="36"/>
      <c r="Q306" s="36"/>
      <c r="R306" s="36"/>
      <c r="S306" s="36"/>
      <c r="T306" s="36"/>
      <c r="U306" s="36"/>
      <c r="V306" s="88"/>
      <c r="W306" s="83">
        <f t="shared" si="128"/>
        <v>23.4</v>
      </c>
      <c r="X306" s="91"/>
      <c r="Y306" s="36"/>
      <c r="Z306" s="36"/>
      <c r="AA306" s="36"/>
      <c r="AB306" s="36"/>
      <c r="AC306" s="36"/>
      <c r="AD306" s="36"/>
      <c r="AE306" s="88"/>
      <c r="AF306" s="83">
        <f t="shared" si="129"/>
        <v>0</v>
      </c>
      <c r="AG306" s="95"/>
      <c r="AH306" s="83">
        <f t="shared" si="130"/>
        <v>23.4</v>
      </c>
    </row>
    <row r="307" spans="1:44" ht="28" customHeight="1" x14ac:dyDescent="0.2">
      <c r="A307" s="56" t="s">
        <v>192</v>
      </c>
      <c r="B307" s="24" t="s">
        <v>50</v>
      </c>
      <c r="C307" s="24" t="s">
        <v>161</v>
      </c>
      <c r="D307" s="32" t="s">
        <v>49</v>
      </c>
      <c r="E307" s="20" t="s">
        <v>94</v>
      </c>
      <c r="F307" s="19" t="s">
        <v>202</v>
      </c>
      <c r="G307" s="31">
        <v>240</v>
      </c>
      <c r="H307" s="133">
        <v>0.28999999999999998</v>
      </c>
      <c r="I307" s="83">
        <f t="shared" si="124"/>
        <v>69.599999999999994</v>
      </c>
      <c r="J307" s="66"/>
      <c r="K307" s="36">
        <f>I307</f>
        <v>69.599999999999994</v>
      </c>
      <c r="L307" s="36"/>
      <c r="M307" s="36"/>
      <c r="N307" s="36"/>
      <c r="O307" s="36"/>
      <c r="P307" s="36"/>
      <c r="Q307" s="36"/>
      <c r="R307" s="36"/>
      <c r="S307" s="36"/>
      <c r="T307" s="36"/>
      <c r="U307" s="36"/>
      <c r="V307" s="88"/>
      <c r="W307" s="83">
        <f t="shared" si="128"/>
        <v>69.599999999999994</v>
      </c>
      <c r="X307" s="91"/>
      <c r="Y307" s="36"/>
      <c r="Z307" s="36"/>
      <c r="AA307" s="36"/>
      <c r="AB307" s="36"/>
      <c r="AC307" s="36"/>
      <c r="AD307" s="36"/>
      <c r="AE307" s="88"/>
      <c r="AF307" s="83">
        <f t="shared" si="129"/>
        <v>0</v>
      </c>
      <c r="AG307" s="95"/>
      <c r="AH307" s="83">
        <f t="shared" si="130"/>
        <v>69.599999999999994</v>
      </c>
    </row>
    <row r="308" spans="1:44" ht="28" customHeight="1" x14ac:dyDescent="0.2">
      <c r="A308" s="56" t="s">
        <v>192</v>
      </c>
      <c r="B308" s="24" t="s">
        <v>50</v>
      </c>
      <c r="C308" s="24" t="s">
        <v>154</v>
      </c>
      <c r="D308" s="32" t="s">
        <v>49</v>
      </c>
      <c r="E308" s="20" t="s">
        <v>94</v>
      </c>
      <c r="F308" s="19" t="s">
        <v>202</v>
      </c>
      <c r="G308" s="31">
        <v>60</v>
      </c>
      <c r="H308" s="133">
        <v>0.31</v>
      </c>
      <c r="I308" s="83">
        <f t="shared" si="124"/>
        <v>18.600000000000001</v>
      </c>
      <c r="J308" s="66"/>
      <c r="K308" s="36">
        <f>I308</f>
        <v>18.600000000000001</v>
      </c>
      <c r="L308" s="36"/>
      <c r="M308" s="36"/>
      <c r="N308" s="36"/>
      <c r="O308" s="36"/>
      <c r="P308" s="36"/>
      <c r="Q308" s="36"/>
      <c r="R308" s="36"/>
      <c r="S308" s="36"/>
      <c r="T308" s="36"/>
      <c r="U308" s="36"/>
      <c r="V308" s="88"/>
      <c r="W308" s="83">
        <f t="shared" si="128"/>
        <v>18.600000000000001</v>
      </c>
      <c r="X308" s="91"/>
      <c r="Y308" s="36"/>
      <c r="Z308" s="36"/>
      <c r="AA308" s="36"/>
      <c r="AB308" s="36"/>
      <c r="AC308" s="36"/>
      <c r="AD308" s="36"/>
      <c r="AE308" s="88"/>
      <c r="AF308" s="83">
        <f t="shared" si="129"/>
        <v>0</v>
      </c>
      <c r="AG308" s="95"/>
      <c r="AH308" s="83">
        <f t="shared" si="130"/>
        <v>18.600000000000001</v>
      </c>
    </row>
    <row r="309" spans="1:44" ht="28" customHeight="1" x14ac:dyDescent="0.2">
      <c r="A309" s="56" t="s">
        <v>192</v>
      </c>
      <c r="B309" s="24" t="s">
        <v>185</v>
      </c>
      <c r="C309" s="24" t="s">
        <v>28</v>
      </c>
      <c r="D309" s="46" t="s">
        <v>11</v>
      </c>
      <c r="E309" s="20" t="s">
        <v>94</v>
      </c>
      <c r="F309" s="19" t="s">
        <v>126</v>
      </c>
      <c r="G309" s="31">
        <v>2</v>
      </c>
      <c r="H309" s="133">
        <v>11.7</v>
      </c>
      <c r="I309" s="83">
        <f t="shared" si="124"/>
        <v>23.4</v>
      </c>
      <c r="J309" s="66"/>
      <c r="K309" s="36"/>
      <c r="L309" s="36"/>
      <c r="M309" s="36">
        <f>I309</f>
        <v>23.4</v>
      </c>
      <c r="N309" s="36"/>
      <c r="O309" s="36"/>
      <c r="P309" s="36"/>
      <c r="Q309" s="36"/>
      <c r="R309" s="36"/>
      <c r="S309" s="36"/>
      <c r="T309" s="36"/>
      <c r="U309" s="36"/>
      <c r="V309" s="88"/>
      <c r="W309" s="83">
        <f t="shared" si="128"/>
        <v>23.4</v>
      </c>
      <c r="X309" s="91"/>
      <c r="Y309" s="36"/>
      <c r="Z309" s="36"/>
      <c r="AA309" s="36"/>
      <c r="AB309" s="36"/>
      <c r="AC309" s="36"/>
      <c r="AD309" s="36"/>
      <c r="AE309" s="88"/>
      <c r="AF309" s="83">
        <f t="shared" si="129"/>
        <v>0</v>
      </c>
      <c r="AG309" s="95"/>
      <c r="AH309" s="83">
        <f t="shared" si="130"/>
        <v>23.4</v>
      </c>
    </row>
    <row r="310" spans="1:44" ht="28" customHeight="1" x14ac:dyDescent="0.2">
      <c r="A310" s="56" t="s">
        <v>192</v>
      </c>
      <c r="B310" s="24" t="s">
        <v>50</v>
      </c>
      <c r="C310" s="24" t="s">
        <v>161</v>
      </c>
      <c r="D310" s="32" t="s">
        <v>49</v>
      </c>
      <c r="E310" s="20" t="s">
        <v>94</v>
      </c>
      <c r="F310" s="19" t="s">
        <v>202</v>
      </c>
      <c r="G310" s="31">
        <v>115</v>
      </c>
      <c r="H310" s="133">
        <v>0.28999999999999998</v>
      </c>
      <c r="I310" s="83">
        <f t="shared" si="124"/>
        <v>33.349999999999994</v>
      </c>
      <c r="J310" s="66"/>
      <c r="K310" s="36">
        <f>I310</f>
        <v>33.349999999999994</v>
      </c>
      <c r="L310" s="36"/>
      <c r="M310" s="36"/>
      <c r="N310" s="36"/>
      <c r="O310" s="36"/>
      <c r="P310" s="36"/>
      <c r="Q310" s="36"/>
      <c r="R310" s="36"/>
      <c r="S310" s="36"/>
      <c r="T310" s="36"/>
      <c r="U310" s="36"/>
      <c r="V310" s="88"/>
      <c r="W310" s="83">
        <f t="shared" si="128"/>
        <v>33.349999999999994</v>
      </c>
      <c r="X310" s="91"/>
      <c r="Y310" s="36"/>
      <c r="Z310" s="36"/>
      <c r="AA310" s="36"/>
      <c r="AB310" s="36"/>
      <c r="AC310" s="36"/>
      <c r="AD310" s="36"/>
      <c r="AE310" s="88"/>
      <c r="AF310" s="83">
        <f t="shared" si="129"/>
        <v>0</v>
      </c>
      <c r="AG310" s="95"/>
      <c r="AH310" s="83">
        <f t="shared" si="130"/>
        <v>33.349999999999994</v>
      </c>
    </row>
    <row r="311" spans="1:44" ht="28" customHeight="1" x14ac:dyDescent="0.2">
      <c r="A311" s="56" t="s">
        <v>192</v>
      </c>
      <c r="B311" s="24" t="s">
        <v>30</v>
      </c>
      <c r="C311" s="24" t="s">
        <v>173</v>
      </c>
      <c r="D311" s="33" t="s">
        <v>11</v>
      </c>
      <c r="E311" s="20" t="s">
        <v>209</v>
      </c>
      <c r="F311" s="19" t="s">
        <v>126</v>
      </c>
      <c r="G311" s="31">
        <v>1</v>
      </c>
      <c r="H311" s="133">
        <v>23.5</v>
      </c>
      <c r="I311" s="83">
        <f t="shared" si="124"/>
        <v>23.5</v>
      </c>
      <c r="J311" s="66"/>
      <c r="K311" s="36"/>
      <c r="L311" s="36"/>
      <c r="M311" s="36">
        <f>I311</f>
        <v>23.5</v>
      </c>
      <c r="N311" s="36"/>
      <c r="O311" s="36"/>
      <c r="P311" s="36"/>
      <c r="Q311" s="36"/>
      <c r="R311" s="36"/>
      <c r="S311" s="36"/>
      <c r="T311" s="36"/>
      <c r="U311" s="36"/>
      <c r="V311" s="88"/>
      <c r="W311" s="83">
        <f t="shared" si="128"/>
        <v>23.5</v>
      </c>
      <c r="X311" s="91"/>
      <c r="Y311" s="36"/>
      <c r="Z311" s="36"/>
      <c r="AA311" s="36"/>
      <c r="AB311" s="36"/>
      <c r="AC311" s="36"/>
      <c r="AD311" s="36"/>
      <c r="AE311" s="88"/>
      <c r="AF311" s="83">
        <f t="shared" si="129"/>
        <v>0</v>
      </c>
      <c r="AG311" s="95"/>
      <c r="AH311" s="83">
        <f t="shared" si="130"/>
        <v>23.5</v>
      </c>
    </row>
    <row r="312" spans="1:44" ht="28" customHeight="1" x14ac:dyDescent="0.2">
      <c r="A312" s="56" t="s">
        <v>192</v>
      </c>
      <c r="B312" s="24" t="s">
        <v>30</v>
      </c>
      <c r="C312" s="24" t="s">
        <v>218</v>
      </c>
      <c r="D312" s="33" t="s">
        <v>10</v>
      </c>
      <c r="E312" s="20" t="s">
        <v>209</v>
      </c>
      <c r="F312" s="19" t="s">
        <v>126</v>
      </c>
      <c r="G312" s="31">
        <v>5</v>
      </c>
      <c r="H312" s="133">
        <v>1.5</v>
      </c>
      <c r="I312" s="83">
        <f t="shared" si="124"/>
        <v>7.5</v>
      </c>
      <c r="J312" s="66"/>
      <c r="K312" s="36"/>
      <c r="L312" s="36">
        <f>I312</f>
        <v>7.5</v>
      </c>
      <c r="M312" s="36"/>
      <c r="N312" s="36"/>
      <c r="O312" s="36"/>
      <c r="P312" s="36"/>
      <c r="Q312" s="36"/>
      <c r="R312" s="36"/>
      <c r="S312" s="36"/>
      <c r="T312" s="36"/>
      <c r="U312" s="36"/>
      <c r="V312" s="88"/>
      <c r="W312" s="83">
        <f t="shared" si="128"/>
        <v>7.5</v>
      </c>
      <c r="X312" s="91"/>
      <c r="Y312" s="36"/>
      <c r="Z312" s="36"/>
      <c r="AA312" s="36"/>
      <c r="AB312" s="36"/>
      <c r="AC312" s="36"/>
      <c r="AD312" s="36"/>
      <c r="AE312" s="88"/>
      <c r="AF312" s="83">
        <f t="shared" si="129"/>
        <v>0</v>
      </c>
      <c r="AG312" s="95"/>
      <c r="AH312" s="83">
        <f t="shared" si="130"/>
        <v>7.5</v>
      </c>
    </row>
    <row r="313" spans="1:44" ht="28" customHeight="1" x14ac:dyDescent="0.25">
      <c r="A313" s="56" t="s">
        <v>192</v>
      </c>
      <c r="B313" s="24" t="s">
        <v>168</v>
      </c>
      <c r="C313" s="213" t="s">
        <v>234</v>
      </c>
      <c r="D313" s="32" t="s">
        <v>11</v>
      </c>
      <c r="E313" s="69" t="s">
        <v>95</v>
      </c>
      <c r="F313" s="19" t="s">
        <v>126</v>
      </c>
      <c r="G313" s="31">
        <v>1</v>
      </c>
      <c r="H313" s="133">
        <v>11.25</v>
      </c>
      <c r="I313" s="83">
        <f t="shared" si="124"/>
        <v>11.25</v>
      </c>
      <c r="J313" s="66"/>
      <c r="K313" s="36"/>
      <c r="L313" s="36"/>
      <c r="M313" s="36">
        <f>I313</f>
        <v>11.25</v>
      </c>
      <c r="N313" s="36"/>
      <c r="O313" s="36"/>
      <c r="P313" s="36"/>
      <c r="Q313" s="36"/>
      <c r="R313" s="36"/>
      <c r="S313" s="36"/>
      <c r="T313" s="36"/>
      <c r="U313" s="36"/>
      <c r="V313" s="88"/>
      <c r="W313" s="83">
        <f t="shared" si="128"/>
        <v>11.25</v>
      </c>
      <c r="X313" s="91"/>
      <c r="Y313" s="36"/>
      <c r="Z313" s="36"/>
      <c r="AA313" s="36"/>
      <c r="AB313" s="36"/>
      <c r="AC313" s="36"/>
      <c r="AD313" s="36"/>
      <c r="AE313" s="88"/>
      <c r="AF313" s="83">
        <f t="shared" si="129"/>
        <v>0</v>
      </c>
      <c r="AG313" s="95"/>
      <c r="AH313" s="83">
        <f t="shared" si="130"/>
        <v>11.25</v>
      </c>
      <c r="AI313" s="11"/>
      <c r="AJ313" s="11"/>
      <c r="AK313" s="65"/>
      <c r="AL313" s="65"/>
      <c r="AM313" s="65"/>
      <c r="AN313" s="65"/>
      <c r="AO313" s="65"/>
      <c r="AP313" s="65"/>
      <c r="AQ313" s="65"/>
      <c r="AR313" s="65"/>
    </row>
    <row r="314" spans="1:44" ht="28" customHeight="1" x14ac:dyDescent="0.2">
      <c r="A314" s="56" t="s">
        <v>192</v>
      </c>
      <c r="B314" s="24" t="s">
        <v>169</v>
      </c>
      <c r="C314" s="24" t="s">
        <v>115</v>
      </c>
      <c r="D314" s="47" t="s">
        <v>10</v>
      </c>
      <c r="E314" s="69" t="s">
        <v>95</v>
      </c>
      <c r="F314" s="19" t="s">
        <v>201</v>
      </c>
      <c r="G314" s="31">
        <v>1.4999999999999999E-2</v>
      </c>
      <c r="H314" s="133">
        <v>17</v>
      </c>
      <c r="I314" s="83">
        <f t="shared" si="124"/>
        <v>0.255</v>
      </c>
      <c r="J314" s="66"/>
      <c r="K314" s="36"/>
      <c r="L314" s="36">
        <f>I314</f>
        <v>0.255</v>
      </c>
      <c r="M314" s="36"/>
      <c r="N314" s="36"/>
      <c r="O314" s="36"/>
      <c r="P314" s="36"/>
      <c r="Q314" s="36"/>
      <c r="R314" s="36"/>
      <c r="S314" s="36"/>
      <c r="T314" s="36"/>
      <c r="U314" s="36"/>
      <c r="V314" s="88"/>
      <c r="W314" s="83">
        <f t="shared" si="128"/>
        <v>0.255</v>
      </c>
      <c r="X314" s="91"/>
      <c r="Y314" s="36"/>
      <c r="Z314" s="36"/>
      <c r="AA314" s="36"/>
      <c r="AB314" s="36"/>
      <c r="AC314" s="36"/>
      <c r="AD314" s="36"/>
      <c r="AE314" s="88"/>
      <c r="AF314" s="83">
        <f t="shared" si="129"/>
        <v>0</v>
      </c>
      <c r="AG314" s="95"/>
      <c r="AH314" s="83">
        <f t="shared" si="130"/>
        <v>0.255</v>
      </c>
      <c r="AI314" s="11"/>
      <c r="AJ314" s="11"/>
      <c r="AK314" s="65"/>
      <c r="AL314" s="65"/>
      <c r="AM314" s="65"/>
      <c r="AN314" s="65"/>
      <c r="AO314" s="65"/>
      <c r="AP314" s="65"/>
      <c r="AQ314" s="65"/>
      <c r="AR314" s="65"/>
    </row>
    <row r="315" spans="1:44" ht="28" customHeight="1" x14ac:dyDescent="0.2">
      <c r="A315" s="56" t="s">
        <v>192</v>
      </c>
      <c r="B315" s="24" t="s">
        <v>170</v>
      </c>
      <c r="C315" s="24" t="s">
        <v>132</v>
      </c>
      <c r="D315" s="32" t="s">
        <v>11</v>
      </c>
      <c r="E315" s="20" t="s">
        <v>95</v>
      </c>
      <c r="F315" s="19" t="s">
        <v>126</v>
      </c>
      <c r="G315" s="31">
        <v>1</v>
      </c>
      <c r="H315" s="133">
        <v>100</v>
      </c>
      <c r="I315" s="85">
        <f t="shared" si="124"/>
        <v>100</v>
      </c>
      <c r="J315" s="63"/>
      <c r="K315" s="64"/>
      <c r="L315" s="64"/>
      <c r="M315" s="64">
        <f>I315</f>
        <v>100</v>
      </c>
      <c r="N315" s="64"/>
      <c r="O315" s="64"/>
      <c r="P315" s="64"/>
      <c r="Q315" s="64"/>
      <c r="R315" s="64"/>
      <c r="S315" s="64"/>
      <c r="T315" s="64"/>
      <c r="U315" s="64"/>
      <c r="V315" s="93"/>
      <c r="W315" s="85">
        <f t="shared" si="128"/>
        <v>100</v>
      </c>
      <c r="X315" s="91"/>
      <c r="Y315" s="64"/>
      <c r="Z315" s="64"/>
      <c r="AA315" s="64"/>
      <c r="AB315" s="64"/>
      <c r="AC315" s="64"/>
      <c r="AD315" s="64"/>
      <c r="AE315" s="93"/>
      <c r="AF315" s="85">
        <f t="shared" si="129"/>
        <v>0</v>
      </c>
      <c r="AH315" s="85">
        <f t="shared" si="130"/>
        <v>100</v>
      </c>
      <c r="AI315" s="11"/>
      <c r="AJ315" s="11"/>
      <c r="AK315" s="65"/>
      <c r="AL315" s="65"/>
      <c r="AM315" s="65"/>
      <c r="AN315" s="65"/>
      <c r="AO315" s="65"/>
      <c r="AP315" s="65"/>
      <c r="AQ315" s="65"/>
      <c r="AR315" s="65"/>
    </row>
    <row r="316" spans="1:44" ht="28" customHeight="1" x14ac:dyDescent="0.2">
      <c r="A316" s="56" t="s">
        <v>192</v>
      </c>
      <c r="B316" s="24" t="s">
        <v>171</v>
      </c>
      <c r="C316" s="24" t="s">
        <v>115</v>
      </c>
      <c r="D316" s="47" t="s">
        <v>10</v>
      </c>
      <c r="E316" s="69" t="s">
        <v>95</v>
      </c>
      <c r="F316" s="19" t="s">
        <v>201</v>
      </c>
      <c r="G316" s="31">
        <v>1.4999999999999999E-2</v>
      </c>
      <c r="H316" s="133">
        <v>17</v>
      </c>
      <c r="I316" s="85">
        <f t="shared" si="124"/>
        <v>0.255</v>
      </c>
      <c r="J316" s="63"/>
      <c r="K316" s="64"/>
      <c r="L316" s="64">
        <f>I316</f>
        <v>0.255</v>
      </c>
      <c r="M316" s="64"/>
      <c r="N316" s="64"/>
      <c r="O316" s="64"/>
      <c r="P316" s="64"/>
      <c r="Q316" s="64"/>
      <c r="R316" s="64"/>
      <c r="S316" s="64"/>
      <c r="T316" s="64"/>
      <c r="U316" s="64"/>
      <c r="V316" s="93"/>
      <c r="W316" s="85">
        <f t="shared" si="128"/>
        <v>0.255</v>
      </c>
      <c r="X316" s="91"/>
      <c r="Y316" s="64"/>
      <c r="Z316" s="64"/>
      <c r="AA316" s="64"/>
      <c r="AB316" s="64"/>
      <c r="AC316" s="64"/>
      <c r="AD316" s="64"/>
      <c r="AE316" s="93"/>
      <c r="AF316" s="85">
        <f t="shared" si="129"/>
        <v>0</v>
      </c>
      <c r="AH316" s="85">
        <f t="shared" si="130"/>
        <v>0.255</v>
      </c>
      <c r="AI316" s="11"/>
      <c r="AJ316" s="11"/>
      <c r="AK316" s="65"/>
      <c r="AL316" s="65"/>
      <c r="AM316" s="65"/>
      <c r="AN316" s="65"/>
      <c r="AO316" s="65"/>
      <c r="AP316" s="65"/>
      <c r="AQ316" s="65"/>
      <c r="AR316" s="65"/>
    </row>
    <row r="317" spans="1:44" ht="28" customHeight="1" x14ac:dyDescent="0.2">
      <c r="A317" s="56" t="s">
        <v>192</v>
      </c>
      <c r="B317" s="24" t="s">
        <v>32</v>
      </c>
      <c r="C317" s="24" t="s">
        <v>28</v>
      </c>
      <c r="D317" s="32" t="s">
        <v>11</v>
      </c>
      <c r="E317" s="20" t="s">
        <v>95</v>
      </c>
      <c r="F317" s="19" t="s">
        <v>126</v>
      </c>
      <c r="G317" s="31">
        <v>1</v>
      </c>
      <c r="H317" s="133">
        <v>11.7</v>
      </c>
      <c r="I317" s="83">
        <f t="shared" si="124"/>
        <v>11.7</v>
      </c>
      <c r="J317" s="66"/>
      <c r="K317" s="36"/>
      <c r="L317" s="36"/>
      <c r="M317" s="36">
        <f>I317</f>
        <v>11.7</v>
      </c>
      <c r="N317" s="36"/>
      <c r="O317" s="36"/>
      <c r="P317" s="36"/>
      <c r="Q317" s="36"/>
      <c r="R317" s="36"/>
      <c r="S317" s="36"/>
      <c r="T317" s="36"/>
      <c r="U317" s="36"/>
      <c r="V317" s="88"/>
      <c r="W317" s="83">
        <f t="shared" si="128"/>
        <v>11.7</v>
      </c>
      <c r="X317" s="91"/>
      <c r="Y317" s="36"/>
      <c r="Z317" s="36"/>
      <c r="AA317" s="36"/>
      <c r="AB317" s="36"/>
      <c r="AC317" s="36"/>
      <c r="AD317" s="36"/>
      <c r="AE317" s="88"/>
      <c r="AF317" s="83">
        <f t="shared" si="129"/>
        <v>0</v>
      </c>
      <c r="AG317" s="95"/>
      <c r="AH317" s="83">
        <f t="shared" si="130"/>
        <v>11.7</v>
      </c>
    </row>
    <row r="318" spans="1:44" ht="28" customHeight="1" x14ac:dyDescent="0.2">
      <c r="A318" s="56" t="s">
        <v>192</v>
      </c>
      <c r="B318" s="24" t="s">
        <v>44</v>
      </c>
      <c r="C318" s="24" t="s">
        <v>172</v>
      </c>
      <c r="D318" s="47" t="s">
        <v>10</v>
      </c>
      <c r="E318" s="19" t="s">
        <v>95</v>
      </c>
      <c r="F318" s="19" t="s">
        <v>201</v>
      </c>
      <c r="G318" s="31">
        <v>0.156</v>
      </c>
      <c r="H318" s="133">
        <v>125</v>
      </c>
      <c r="I318" s="83">
        <f t="shared" si="124"/>
        <v>19.5</v>
      </c>
      <c r="J318" s="66"/>
      <c r="K318" s="36"/>
      <c r="L318" s="36">
        <f>I318</f>
        <v>19.5</v>
      </c>
      <c r="M318" s="36"/>
      <c r="N318" s="36"/>
      <c r="O318" s="36"/>
      <c r="P318" s="36"/>
      <c r="Q318" s="36"/>
      <c r="R318" s="36"/>
      <c r="S318" s="36"/>
      <c r="T318" s="36"/>
      <c r="U318" s="36"/>
      <c r="V318" s="88"/>
      <c r="W318" s="83">
        <f t="shared" si="128"/>
        <v>19.5</v>
      </c>
      <c r="X318" s="91"/>
      <c r="Y318" s="36"/>
      <c r="Z318" s="36"/>
      <c r="AA318" s="36"/>
      <c r="AB318" s="36"/>
      <c r="AC318" s="36"/>
      <c r="AD318" s="36"/>
      <c r="AE318" s="88"/>
      <c r="AF318" s="83">
        <f t="shared" si="129"/>
        <v>0</v>
      </c>
      <c r="AG318" s="95"/>
      <c r="AH318" s="83">
        <f t="shared" si="130"/>
        <v>19.5</v>
      </c>
    </row>
    <row r="319" spans="1:44" ht="28" customHeight="1" x14ac:dyDescent="0.2">
      <c r="A319" s="56" t="s">
        <v>192</v>
      </c>
      <c r="B319" s="24" t="s">
        <v>162</v>
      </c>
      <c r="C319" s="24" t="s">
        <v>28</v>
      </c>
      <c r="D319" s="32" t="s">
        <v>11</v>
      </c>
      <c r="E319" s="20" t="s">
        <v>96</v>
      </c>
      <c r="F319" s="19" t="s">
        <v>126</v>
      </c>
      <c r="G319" s="31">
        <v>1</v>
      </c>
      <c r="H319" s="133">
        <v>11.7</v>
      </c>
      <c r="I319" s="83">
        <f t="shared" si="124"/>
        <v>11.7</v>
      </c>
      <c r="J319" s="66"/>
      <c r="K319" s="36"/>
      <c r="L319" s="36"/>
      <c r="M319" s="36">
        <f>I319</f>
        <v>11.7</v>
      </c>
      <c r="N319" s="36"/>
      <c r="O319" s="36"/>
      <c r="P319" s="36"/>
      <c r="Q319" s="36"/>
      <c r="R319" s="36"/>
      <c r="S319" s="36"/>
      <c r="T319" s="36"/>
      <c r="U319" s="36"/>
      <c r="V319" s="88"/>
      <c r="W319" s="83">
        <f t="shared" si="128"/>
        <v>11.7</v>
      </c>
      <c r="X319" s="91"/>
      <c r="Y319" s="36"/>
      <c r="Z319" s="36"/>
      <c r="AA319" s="36"/>
      <c r="AB319" s="36"/>
      <c r="AC319" s="36"/>
      <c r="AD319" s="36"/>
      <c r="AE319" s="88"/>
      <c r="AF319" s="83">
        <f t="shared" si="129"/>
        <v>0</v>
      </c>
      <c r="AG319" s="95"/>
      <c r="AH319" s="83">
        <f t="shared" si="130"/>
        <v>11.7</v>
      </c>
    </row>
    <row r="320" spans="1:44" ht="28" customHeight="1" x14ac:dyDescent="0.2">
      <c r="A320" s="56" t="s">
        <v>192</v>
      </c>
      <c r="B320" s="24" t="s">
        <v>45</v>
      </c>
      <c r="C320" s="24" t="s">
        <v>133</v>
      </c>
      <c r="D320" s="33" t="s">
        <v>10</v>
      </c>
      <c r="E320" s="20" t="s">
        <v>96</v>
      </c>
      <c r="F320" s="20" t="s">
        <v>201</v>
      </c>
      <c r="G320" s="31">
        <v>0.156</v>
      </c>
      <c r="H320" s="133">
        <v>120</v>
      </c>
      <c r="I320" s="83">
        <f t="shared" si="124"/>
        <v>18.72</v>
      </c>
      <c r="J320" s="66"/>
      <c r="K320" s="36"/>
      <c r="L320" s="36">
        <f>I320</f>
        <v>18.72</v>
      </c>
      <c r="M320" s="36"/>
      <c r="N320" s="36"/>
      <c r="O320" s="36"/>
      <c r="P320" s="36"/>
      <c r="Q320" s="36"/>
      <c r="R320" s="36"/>
      <c r="S320" s="36"/>
      <c r="T320" s="36"/>
      <c r="U320" s="36"/>
      <c r="V320" s="88"/>
      <c r="W320" s="83">
        <f t="shared" si="128"/>
        <v>18.72</v>
      </c>
      <c r="X320" s="91"/>
      <c r="Y320" s="36"/>
      <c r="Z320" s="36"/>
      <c r="AA320" s="36"/>
      <c r="AB320" s="36"/>
      <c r="AC320" s="36"/>
      <c r="AD320" s="36"/>
      <c r="AE320" s="88"/>
      <c r="AF320" s="83">
        <f t="shared" si="129"/>
        <v>0</v>
      </c>
      <c r="AG320" s="95"/>
      <c r="AH320" s="83">
        <f t="shared" si="130"/>
        <v>18.72</v>
      </c>
    </row>
    <row r="321" spans="1:34" ht="28" customHeight="1" x14ac:dyDescent="0.2">
      <c r="A321" s="56" t="s">
        <v>192</v>
      </c>
      <c r="B321" s="24" t="s">
        <v>117</v>
      </c>
      <c r="C321" s="24" t="s">
        <v>128</v>
      </c>
      <c r="D321" s="33" t="s">
        <v>10</v>
      </c>
      <c r="E321" s="20" t="s">
        <v>96</v>
      </c>
      <c r="F321" s="20" t="s">
        <v>201</v>
      </c>
      <c r="G321" s="31">
        <v>0.05</v>
      </c>
      <c r="H321" s="133">
        <v>35</v>
      </c>
      <c r="I321" s="83">
        <f t="shared" si="124"/>
        <v>1.75</v>
      </c>
      <c r="J321" s="66"/>
      <c r="K321" s="36"/>
      <c r="L321" s="36">
        <f>I321</f>
        <v>1.75</v>
      </c>
      <c r="M321" s="36"/>
      <c r="N321" s="36"/>
      <c r="O321" s="36"/>
      <c r="P321" s="36"/>
      <c r="Q321" s="36"/>
      <c r="R321" s="36"/>
      <c r="S321" s="36"/>
      <c r="T321" s="36"/>
      <c r="U321" s="36"/>
      <c r="V321" s="88"/>
      <c r="W321" s="83">
        <f t="shared" si="128"/>
        <v>1.75</v>
      </c>
      <c r="X321" s="91"/>
      <c r="Y321" s="36"/>
      <c r="Z321" s="36"/>
      <c r="AA321" s="36"/>
      <c r="AB321" s="36"/>
      <c r="AC321" s="36"/>
      <c r="AD321" s="36"/>
      <c r="AE321" s="88"/>
      <c r="AF321" s="83">
        <f t="shared" si="129"/>
        <v>0</v>
      </c>
      <c r="AG321" s="95"/>
      <c r="AH321" s="83">
        <f t="shared" si="130"/>
        <v>1.75</v>
      </c>
    </row>
    <row r="322" spans="1:34" ht="28" customHeight="1" x14ac:dyDescent="0.2">
      <c r="A322" s="56" t="s">
        <v>192</v>
      </c>
      <c r="B322" s="24" t="s">
        <v>245</v>
      </c>
      <c r="C322" s="24" t="s">
        <v>128</v>
      </c>
      <c r="D322" s="33" t="s">
        <v>10</v>
      </c>
      <c r="E322" s="20" t="s">
        <v>96</v>
      </c>
      <c r="F322" s="20" t="s">
        <v>201</v>
      </c>
      <c r="G322" s="31">
        <v>0.05</v>
      </c>
      <c r="H322" s="133">
        <v>77</v>
      </c>
      <c r="I322" s="83">
        <f t="shared" si="124"/>
        <v>3.85</v>
      </c>
      <c r="J322" s="66"/>
      <c r="K322" s="36"/>
      <c r="L322" s="36">
        <f>I322</f>
        <v>3.85</v>
      </c>
      <c r="M322" s="36"/>
      <c r="N322" s="36"/>
      <c r="O322" s="36"/>
      <c r="P322" s="36"/>
      <c r="Q322" s="36"/>
      <c r="R322" s="36"/>
      <c r="S322" s="36"/>
      <c r="T322" s="36"/>
      <c r="U322" s="36"/>
      <c r="V322" s="88"/>
      <c r="W322" s="83">
        <f t="shared" si="128"/>
        <v>3.85</v>
      </c>
      <c r="X322" s="91"/>
      <c r="Y322" s="36"/>
      <c r="Z322" s="36"/>
      <c r="AA322" s="36"/>
      <c r="AB322" s="36"/>
      <c r="AC322" s="36"/>
      <c r="AD322" s="36"/>
      <c r="AE322" s="88"/>
      <c r="AF322" s="83">
        <f t="shared" si="129"/>
        <v>0</v>
      </c>
      <c r="AG322" s="95"/>
      <c r="AH322" s="83">
        <f t="shared" si="130"/>
        <v>3.85</v>
      </c>
    </row>
    <row r="323" spans="1:34" ht="28" customHeight="1" x14ac:dyDescent="0.2">
      <c r="A323" s="56" t="s">
        <v>192</v>
      </c>
      <c r="B323" s="24" t="s">
        <v>33</v>
      </c>
      <c r="C323" s="24" t="s">
        <v>34</v>
      </c>
      <c r="D323" s="32" t="s">
        <v>82</v>
      </c>
      <c r="E323" s="20" t="s">
        <v>97</v>
      </c>
      <c r="F323" s="19" t="s">
        <v>126</v>
      </c>
      <c r="G323" s="31">
        <v>1</v>
      </c>
      <c r="H323" s="133">
        <v>38.5</v>
      </c>
      <c r="I323" s="83">
        <f t="shared" si="124"/>
        <v>38.5</v>
      </c>
      <c r="J323" s="66"/>
      <c r="K323" s="36"/>
      <c r="L323" s="36"/>
      <c r="M323" s="36"/>
      <c r="N323" s="36"/>
      <c r="O323" s="36"/>
      <c r="P323" s="36"/>
      <c r="Q323" s="36"/>
      <c r="R323" s="36"/>
      <c r="S323" s="36">
        <f>I323</f>
        <v>38.5</v>
      </c>
      <c r="T323" s="36"/>
      <c r="U323" s="36"/>
      <c r="V323" s="88"/>
      <c r="W323" s="83">
        <f t="shared" ref="W323:W328" si="131">SUM(J323:V323)</f>
        <v>38.5</v>
      </c>
      <c r="X323" s="91"/>
      <c r="Y323" s="36"/>
      <c r="Z323" s="36"/>
      <c r="AA323" s="36"/>
      <c r="AB323" s="36"/>
      <c r="AC323" s="36"/>
      <c r="AD323" s="36"/>
      <c r="AE323" s="88"/>
      <c r="AF323" s="83">
        <f t="shared" ref="AF323:AF328" si="132">SUM(Y323:AE323)</f>
        <v>0</v>
      </c>
      <c r="AG323" s="95"/>
      <c r="AH323" s="83">
        <f t="shared" ref="AH323:AH328" si="133">AF323+W323</f>
        <v>38.5</v>
      </c>
    </row>
    <row r="324" spans="1:34" ht="28" customHeight="1" x14ac:dyDescent="0.2">
      <c r="A324" s="56" t="s">
        <v>192</v>
      </c>
      <c r="B324" s="24" t="s">
        <v>3</v>
      </c>
      <c r="C324" s="24" t="s">
        <v>3</v>
      </c>
      <c r="D324" s="32" t="s">
        <v>82</v>
      </c>
      <c r="E324" s="20" t="s">
        <v>97</v>
      </c>
      <c r="F324" s="19" t="s">
        <v>126</v>
      </c>
      <c r="G324" s="31">
        <v>1</v>
      </c>
      <c r="H324" s="133">
        <v>96</v>
      </c>
      <c r="I324" s="83">
        <f t="shared" si="124"/>
        <v>96</v>
      </c>
      <c r="J324" s="66"/>
      <c r="K324" s="36"/>
      <c r="L324" s="36"/>
      <c r="M324" s="36"/>
      <c r="N324" s="36"/>
      <c r="O324" s="36"/>
      <c r="P324" s="36"/>
      <c r="Q324" s="36"/>
      <c r="R324" s="36"/>
      <c r="S324" s="36">
        <f>I324</f>
        <v>96</v>
      </c>
      <c r="T324" s="36"/>
      <c r="U324" s="36"/>
      <c r="V324" s="88"/>
      <c r="W324" s="83">
        <f t="shared" si="131"/>
        <v>96</v>
      </c>
      <c r="X324" s="91"/>
      <c r="Y324" s="36"/>
      <c r="Z324" s="36"/>
      <c r="AA324" s="36"/>
      <c r="AB324" s="36"/>
      <c r="AC324" s="36"/>
      <c r="AD324" s="36"/>
      <c r="AE324" s="88"/>
      <c r="AF324" s="83">
        <f t="shared" si="132"/>
        <v>0</v>
      </c>
      <c r="AG324" s="95"/>
      <c r="AH324" s="83">
        <f t="shared" si="133"/>
        <v>96</v>
      </c>
    </row>
    <row r="325" spans="1:34" ht="28" customHeight="1" x14ac:dyDescent="0.2">
      <c r="A325" s="56" t="s">
        <v>192</v>
      </c>
      <c r="B325" s="24" t="s">
        <v>35</v>
      </c>
      <c r="C325" s="48" t="s">
        <v>36</v>
      </c>
      <c r="D325" s="32" t="s">
        <v>75</v>
      </c>
      <c r="E325" s="20" t="s">
        <v>97</v>
      </c>
      <c r="F325" s="20" t="s">
        <v>202</v>
      </c>
      <c r="G325" s="73">
        <f>'Page 1 Budget Summary TF'!I7</f>
        <v>1525</v>
      </c>
      <c r="H325" s="133">
        <v>0.1</v>
      </c>
      <c r="I325" s="83">
        <f t="shared" si="124"/>
        <v>152.5</v>
      </c>
      <c r="J325" s="66"/>
      <c r="K325" s="36"/>
      <c r="L325" s="36"/>
      <c r="M325" s="36"/>
      <c r="N325" s="36"/>
      <c r="O325" s="36"/>
      <c r="P325" s="36"/>
      <c r="Q325" s="36"/>
      <c r="R325" s="36"/>
      <c r="S325" s="36"/>
      <c r="T325" s="36">
        <f>I325</f>
        <v>152.5</v>
      </c>
      <c r="U325" s="36"/>
      <c r="V325" s="88"/>
      <c r="W325" s="83">
        <f t="shared" si="131"/>
        <v>152.5</v>
      </c>
      <c r="X325" s="91"/>
      <c r="Y325" s="36"/>
      <c r="Z325" s="36"/>
      <c r="AA325" s="36"/>
      <c r="AB325" s="36"/>
      <c r="AC325" s="36"/>
      <c r="AD325" s="36"/>
      <c r="AE325" s="88"/>
      <c r="AF325" s="83">
        <f t="shared" si="132"/>
        <v>0</v>
      </c>
      <c r="AG325" s="95"/>
      <c r="AH325" s="83">
        <f t="shared" si="133"/>
        <v>152.5</v>
      </c>
    </row>
    <row r="326" spans="1:34" ht="28" customHeight="1" x14ac:dyDescent="0.2">
      <c r="A326" s="56" t="s">
        <v>192</v>
      </c>
      <c r="B326" s="24" t="s">
        <v>48</v>
      </c>
      <c r="C326" s="48" t="s">
        <v>36</v>
      </c>
      <c r="D326" s="32" t="s">
        <v>75</v>
      </c>
      <c r="E326" s="20" t="s">
        <v>97</v>
      </c>
      <c r="F326" s="20" t="s">
        <v>202</v>
      </c>
      <c r="G326" s="31">
        <v>1</v>
      </c>
      <c r="H326" s="133">
        <v>0</v>
      </c>
      <c r="I326" s="83">
        <f t="shared" si="124"/>
        <v>0</v>
      </c>
      <c r="J326" s="66"/>
      <c r="K326" s="36"/>
      <c r="L326" s="36"/>
      <c r="M326" s="36"/>
      <c r="N326" s="36"/>
      <c r="O326" s="36"/>
      <c r="P326" s="36"/>
      <c r="Q326" s="36"/>
      <c r="R326" s="36"/>
      <c r="S326" s="36"/>
      <c r="T326" s="36">
        <f>I326</f>
        <v>0</v>
      </c>
      <c r="U326" s="36"/>
      <c r="V326" s="88"/>
      <c r="W326" s="83">
        <f t="shared" si="131"/>
        <v>0</v>
      </c>
      <c r="X326" s="91"/>
      <c r="Y326" s="36"/>
      <c r="Z326" s="36"/>
      <c r="AA326" s="36"/>
      <c r="AB326" s="36"/>
      <c r="AC326" s="36"/>
      <c r="AD326" s="36"/>
      <c r="AE326" s="88"/>
      <c r="AF326" s="83">
        <f t="shared" si="132"/>
        <v>0</v>
      </c>
      <c r="AG326" s="95"/>
      <c r="AH326" s="83">
        <f t="shared" si="133"/>
        <v>0</v>
      </c>
    </row>
    <row r="327" spans="1:34" ht="28" customHeight="1" x14ac:dyDescent="0.2">
      <c r="A327" s="56" t="s">
        <v>192</v>
      </c>
      <c r="B327" s="24" t="s">
        <v>178</v>
      </c>
      <c r="C327" s="24" t="s">
        <v>203</v>
      </c>
      <c r="D327" s="32" t="s">
        <v>83</v>
      </c>
      <c r="E327" s="20" t="s">
        <v>97</v>
      </c>
      <c r="F327" s="20" t="s">
        <v>37</v>
      </c>
      <c r="G327" s="31">
        <v>1</v>
      </c>
      <c r="H327" s="133">
        <v>0</v>
      </c>
      <c r="I327" s="83">
        <f t="shared" ref="I327:I348" si="134">G327*H327</f>
        <v>0</v>
      </c>
      <c r="J327" s="66"/>
      <c r="K327" s="36"/>
      <c r="L327" s="36"/>
      <c r="M327" s="36">
        <f>I327</f>
        <v>0</v>
      </c>
      <c r="N327" s="36"/>
      <c r="O327" s="36"/>
      <c r="P327" s="36"/>
      <c r="Q327" s="36"/>
      <c r="R327" s="36"/>
      <c r="S327" s="36"/>
      <c r="T327" s="36"/>
      <c r="U327" s="36"/>
      <c r="V327" s="88"/>
      <c r="W327" s="83">
        <f t="shared" si="131"/>
        <v>0</v>
      </c>
      <c r="X327" s="91"/>
      <c r="Y327" s="36"/>
      <c r="Z327" s="36"/>
      <c r="AA327" s="36"/>
      <c r="AB327" s="36"/>
      <c r="AC327" s="36"/>
      <c r="AD327" s="36"/>
      <c r="AE327" s="88"/>
      <c r="AF327" s="83">
        <f t="shared" si="132"/>
        <v>0</v>
      </c>
      <c r="AG327" s="95"/>
      <c r="AH327" s="83">
        <f t="shared" si="133"/>
        <v>0</v>
      </c>
    </row>
    <row r="328" spans="1:34" ht="28" customHeight="1" x14ac:dyDescent="0.2">
      <c r="A328" s="56" t="s">
        <v>192</v>
      </c>
      <c r="B328" s="24" t="s">
        <v>38</v>
      </c>
      <c r="C328" s="24" t="s">
        <v>39</v>
      </c>
      <c r="D328" s="32" t="s">
        <v>83</v>
      </c>
      <c r="E328" s="20" t="s">
        <v>97</v>
      </c>
      <c r="F328" s="19" t="s">
        <v>126</v>
      </c>
      <c r="G328" s="31">
        <v>1</v>
      </c>
      <c r="H328" s="133">
        <v>18.75</v>
      </c>
      <c r="I328" s="83">
        <f t="shared" si="134"/>
        <v>18.75</v>
      </c>
      <c r="J328" s="66"/>
      <c r="K328" s="36"/>
      <c r="L328" s="36"/>
      <c r="M328" s="36">
        <f>I328</f>
        <v>18.75</v>
      </c>
      <c r="N328" s="36"/>
      <c r="O328" s="36"/>
      <c r="P328" s="36"/>
      <c r="Q328" s="36"/>
      <c r="R328" s="36"/>
      <c r="S328" s="36"/>
      <c r="T328" s="36"/>
      <c r="U328" s="36"/>
      <c r="V328" s="88"/>
      <c r="W328" s="83">
        <f t="shared" si="131"/>
        <v>18.75</v>
      </c>
      <c r="X328" s="91"/>
      <c r="Y328" s="36"/>
      <c r="Z328" s="36"/>
      <c r="AA328" s="36"/>
      <c r="AB328" s="36"/>
      <c r="AC328" s="36"/>
      <c r="AD328" s="36"/>
      <c r="AE328" s="88"/>
      <c r="AF328" s="83">
        <f t="shared" si="132"/>
        <v>0</v>
      </c>
      <c r="AG328" s="95"/>
      <c r="AH328" s="83">
        <f t="shared" si="133"/>
        <v>18.75</v>
      </c>
    </row>
    <row r="329" spans="1:34" ht="28" customHeight="1" x14ac:dyDescent="0.2">
      <c r="A329" s="56" t="s">
        <v>192</v>
      </c>
      <c r="B329" s="24" t="s">
        <v>159</v>
      </c>
      <c r="C329" s="24" t="s">
        <v>160</v>
      </c>
      <c r="D329" s="32" t="s">
        <v>60</v>
      </c>
      <c r="E329" s="19" t="s">
        <v>1</v>
      </c>
      <c r="F329" s="19" t="s">
        <v>126</v>
      </c>
      <c r="G329" s="31">
        <v>1</v>
      </c>
      <c r="H329" s="133">
        <v>6</v>
      </c>
      <c r="I329" s="83">
        <f t="shared" si="134"/>
        <v>6</v>
      </c>
      <c r="J329" s="66"/>
      <c r="K329" s="36"/>
      <c r="L329" s="36"/>
      <c r="M329" s="36"/>
      <c r="N329" s="36"/>
      <c r="O329" s="36"/>
      <c r="P329" s="36"/>
      <c r="Q329" s="36"/>
      <c r="R329" s="36"/>
      <c r="S329" s="36"/>
      <c r="T329" s="36"/>
      <c r="U329" s="36">
        <f>I329</f>
        <v>6</v>
      </c>
      <c r="V329" s="88"/>
      <c r="W329" s="83">
        <f>SUM(J329:V329)</f>
        <v>6</v>
      </c>
      <c r="X329" s="91"/>
      <c r="Y329" s="36"/>
      <c r="Z329" s="36"/>
      <c r="AA329" s="36"/>
      <c r="AB329" s="36"/>
      <c r="AC329" s="36"/>
      <c r="AD329" s="36"/>
      <c r="AE329" s="88"/>
      <c r="AF329" s="83">
        <f>SUM(Y329:AE329)</f>
        <v>0</v>
      </c>
      <c r="AG329" s="95"/>
      <c r="AH329" s="83">
        <f>AF329+W329</f>
        <v>6</v>
      </c>
    </row>
    <row r="330" spans="1:34" ht="28" customHeight="1" x14ac:dyDescent="0.2">
      <c r="A330" s="56" t="s">
        <v>192</v>
      </c>
      <c r="B330" s="24" t="s">
        <v>247</v>
      </c>
      <c r="C330" s="24" t="s">
        <v>2</v>
      </c>
      <c r="D330" s="32" t="s">
        <v>2</v>
      </c>
      <c r="E330" s="19" t="s">
        <v>1</v>
      </c>
      <c r="F330" s="19" t="s">
        <v>126</v>
      </c>
      <c r="G330" s="31">
        <v>1</v>
      </c>
      <c r="H330" s="133">
        <v>12</v>
      </c>
      <c r="I330" s="83">
        <f t="shared" si="134"/>
        <v>12</v>
      </c>
      <c r="J330" s="66"/>
      <c r="K330" s="36"/>
      <c r="L330" s="36"/>
      <c r="M330" s="36"/>
      <c r="N330" s="36"/>
      <c r="O330" s="36"/>
      <c r="P330" s="36"/>
      <c r="Q330" s="36"/>
      <c r="R330" s="36"/>
      <c r="S330" s="36"/>
      <c r="T330" s="36"/>
      <c r="U330" s="36"/>
      <c r="V330" s="88"/>
      <c r="W330" s="83">
        <f t="shared" ref="W330:W331" si="135">SUM(J330:V330)</f>
        <v>0</v>
      </c>
      <c r="X330" s="91"/>
      <c r="Y330" s="36"/>
      <c r="Z330" s="36"/>
      <c r="AA330" s="36"/>
      <c r="AB330" s="36">
        <f>I330</f>
        <v>12</v>
      </c>
      <c r="AC330" s="36"/>
      <c r="AD330" s="36"/>
      <c r="AE330" s="88"/>
      <c r="AF330" s="83">
        <f t="shared" ref="AF330:AF337" si="136">SUM(Y330:AE330)</f>
        <v>12</v>
      </c>
      <c r="AG330" s="95"/>
      <c r="AH330" s="83">
        <f t="shared" ref="AH330:AH349" si="137">AF330+W330</f>
        <v>12</v>
      </c>
    </row>
    <row r="331" spans="1:34" ht="28" customHeight="1" x14ac:dyDescent="0.2">
      <c r="A331" s="56" t="s">
        <v>192</v>
      </c>
      <c r="B331" s="24" t="s">
        <v>77</v>
      </c>
      <c r="C331" s="24" t="s">
        <v>78</v>
      </c>
      <c r="D331" s="32" t="s">
        <v>2</v>
      </c>
      <c r="E331" s="19" t="s">
        <v>1</v>
      </c>
      <c r="F331" s="19" t="s">
        <v>126</v>
      </c>
      <c r="G331" s="31">
        <v>1</v>
      </c>
      <c r="H331" s="133">
        <v>3</v>
      </c>
      <c r="I331" s="83">
        <f t="shared" si="134"/>
        <v>3</v>
      </c>
      <c r="J331" s="66"/>
      <c r="K331" s="36"/>
      <c r="L331" s="36"/>
      <c r="M331" s="36"/>
      <c r="N331" s="36"/>
      <c r="O331" s="36"/>
      <c r="P331" s="36"/>
      <c r="Q331" s="36"/>
      <c r="R331" s="36"/>
      <c r="S331" s="36"/>
      <c r="T331" s="36"/>
      <c r="U331" s="36"/>
      <c r="V331" s="88"/>
      <c r="W331" s="83">
        <f t="shared" si="135"/>
        <v>0</v>
      </c>
      <c r="X331" s="91"/>
      <c r="Y331" s="36"/>
      <c r="Z331" s="36"/>
      <c r="AA331" s="36"/>
      <c r="AB331" s="36">
        <f t="shared" ref="AB331:AB333" si="138">I331</f>
        <v>3</v>
      </c>
      <c r="AC331" s="36"/>
      <c r="AD331" s="36"/>
      <c r="AE331" s="88"/>
      <c r="AF331" s="83">
        <f t="shared" si="136"/>
        <v>3</v>
      </c>
      <c r="AG331" s="95"/>
      <c r="AH331" s="83">
        <f t="shared" si="137"/>
        <v>3</v>
      </c>
    </row>
    <row r="332" spans="1:34" ht="28" customHeight="1" x14ac:dyDescent="0.2">
      <c r="A332" s="56" t="s">
        <v>192</v>
      </c>
      <c r="B332" s="24" t="s">
        <v>103</v>
      </c>
      <c r="C332" s="78" t="s">
        <v>197</v>
      </c>
      <c r="D332" s="32" t="s">
        <v>2</v>
      </c>
      <c r="E332" s="19" t="s">
        <v>1</v>
      </c>
      <c r="F332" s="19" t="s">
        <v>126</v>
      </c>
      <c r="G332" s="31">
        <v>1</v>
      </c>
      <c r="H332" s="133">
        <v>7.25</v>
      </c>
      <c r="I332" s="83">
        <f t="shared" si="134"/>
        <v>7.25</v>
      </c>
      <c r="J332" s="66"/>
      <c r="K332" s="36"/>
      <c r="L332" s="36"/>
      <c r="M332" s="36"/>
      <c r="N332" s="36"/>
      <c r="O332" s="36"/>
      <c r="P332" s="36"/>
      <c r="Q332" s="36"/>
      <c r="R332" s="36"/>
      <c r="S332" s="36"/>
      <c r="T332" s="36"/>
      <c r="U332" s="36"/>
      <c r="V332" s="88"/>
      <c r="W332" s="83">
        <f>SUM(J332:V332)</f>
        <v>0</v>
      </c>
      <c r="X332" s="91"/>
      <c r="Y332" s="36"/>
      <c r="Z332" s="36"/>
      <c r="AA332" s="36"/>
      <c r="AB332" s="36">
        <f t="shared" si="138"/>
        <v>7.25</v>
      </c>
      <c r="AC332" s="36"/>
      <c r="AD332" s="36"/>
      <c r="AE332" s="88"/>
      <c r="AF332" s="83">
        <f t="shared" si="136"/>
        <v>7.25</v>
      </c>
      <c r="AG332" s="95"/>
      <c r="AH332" s="83">
        <f t="shared" si="137"/>
        <v>7.25</v>
      </c>
    </row>
    <row r="333" spans="1:34" ht="28" customHeight="1" x14ac:dyDescent="0.2">
      <c r="A333" s="56" t="s">
        <v>192</v>
      </c>
      <c r="B333" s="24" t="s">
        <v>71</v>
      </c>
      <c r="C333" s="24" t="s">
        <v>79</v>
      </c>
      <c r="D333" s="32" t="s">
        <v>2</v>
      </c>
      <c r="E333" s="19" t="s">
        <v>1</v>
      </c>
      <c r="F333" s="19" t="s">
        <v>126</v>
      </c>
      <c r="G333" s="31">
        <v>1</v>
      </c>
      <c r="H333" s="133">
        <v>6</v>
      </c>
      <c r="I333" s="83">
        <f t="shared" si="134"/>
        <v>6</v>
      </c>
      <c r="J333" s="66"/>
      <c r="K333" s="36"/>
      <c r="L333" s="36"/>
      <c r="M333" s="36"/>
      <c r="N333" s="36"/>
      <c r="O333" s="36"/>
      <c r="P333" s="36"/>
      <c r="Q333" s="36"/>
      <c r="R333" s="36"/>
      <c r="S333" s="36"/>
      <c r="T333" s="36"/>
      <c r="U333" s="36"/>
      <c r="V333" s="88"/>
      <c r="W333" s="83">
        <f t="shared" ref="W333:W348" si="139">SUM(J333:V333)</f>
        <v>0</v>
      </c>
      <c r="X333" s="91"/>
      <c r="Y333" s="36"/>
      <c r="Z333" s="36"/>
      <c r="AA333" s="36"/>
      <c r="AB333" s="36">
        <f t="shared" si="138"/>
        <v>6</v>
      </c>
      <c r="AC333" s="36"/>
      <c r="AD333" s="36"/>
      <c r="AE333" s="88"/>
      <c r="AF333" s="83">
        <f t="shared" si="136"/>
        <v>6</v>
      </c>
      <c r="AG333" s="95"/>
      <c r="AH333" s="83">
        <f t="shared" si="137"/>
        <v>6</v>
      </c>
    </row>
    <row r="334" spans="1:34" ht="28" customHeight="1" x14ac:dyDescent="0.2">
      <c r="A334" s="56" t="s">
        <v>192</v>
      </c>
      <c r="B334" s="24" t="s">
        <v>60</v>
      </c>
      <c r="C334" s="24" t="s">
        <v>196</v>
      </c>
      <c r="D334" s="32" t="s">
        <v>91</v>
      </c>
      <c r="E334" s="19" t="s">
        <v>1</v>
      </c>
      <c r="F334" s="19" t="s">
        <v>126</v>
      </c>
      <c r="G334" s="31">
        <v>1</v>
      </c>
      <c r="H334" s="133">
        <v>3</v>
      </c>
      <c r="I334" s="83">
        <f t="shared" si="134"/>
        <v>3</v>
      </c>
      <c r="J334" s="66"/>
      <c r="K334" s="36"/>
      <c r="L334" s="36"/>
      <c r="M334" s="36"/>
      <c r="N334" s="36"/>
      <c r="O334" s="36"/>
      <c r="P334" s="36"/>
      <c r="Q334" s="36"/>
      <c r="R334" s="36"/>
      <c r="S334" s="36"/>
      <c r="T334" s="36"/>
      <c r="U334" s="36">
        <f>I334</f>
        <v>3</v>
      </c>
      <c r="V334" s="88"/>
      <c r="W334" s="83">
        <f t="shared" si="139"/>
        <v>3</v>
      </c>
      <c r="X334" s="91"/>
      <c r="Y334" s="36"/>
      <c r="Z334" s="36"/>
      <c r="AA334" s="36"/>
      <c r="AB334" s="36"/>
      <c r="AC334" s="36"/>
      <c r="AD334" s="36"/>
      <c r="AE334" s="88"/>
      <c r="AF334" s="83">
        <f t="shared" si="136"/>
        <v>0</v>
      </c>
      <c r="AG334" s="95"/>
      <c r="AH334" s="83">
        <f t="shared" si="137"/>
        <v>3</v>
      </c>
    </row>
    <row r="335" spans="1:34" ht="28" customHeight="1" x14ac:dyDescent="0.2">
      <c r="A335" s="56" t="s">
        <v>192</v>
      </c>
      <c r="B335" s="24" t="s">
        <v>69</v>
      </c>
      <c r="C335" s="24" t="s">
        <v>135</v>
      </c>
      <c r="D335" s="34" t="s">
        <v>2</v>
      </c>
      <c r="E335" s="19" t="s">
        <v>1</v>
      </c>
      <c r="F335" s="19" t="s">
        <v>126</v>
      </c>
      <c r="G335" s="31">
        <v>1</v>
      </c>
      <c r="H335" s="133">
        <v>37.5</v>
      </c>
      <c r="I335" s="83">
        <f t="shared" si="134"/>
        <v>37.5</v>
      </c>
      <c r="J335" s="66"/>
      <c r="K335" s="36"/>
      <c r="L335" s="36"/>
      <c r="M335" s="36"/>
      <c r="N335" s="36"/>
      <c r="O335" s="36"/>
      <c r="P335" s="36"/>
      <c r="Q335" s="36"/>
      <c r="R335" s="36"/>
      <c r="S335" s="36"/>
      <c r="T335" s="36"/>
      <c r="U335" s="36"/>
      <c r="V335" s="88"/>
      <c r="W335" s="83">
        <f t="shared" si="139"/>
        <v>0</v>
      </c>
      <c r="X335" s="91"/>
      <c r="Y335" s="36"/>
      <c r="Z335" s="36"/>
      <c r="AA335" s="36"/>
      <c r="AB335" s="36">
        <f t="shared" ref="AB335:AB337" si="140">I335</f>
        <v>37.5</v>
      </c>
      <c r="AC335" s="36"/>
      <c r="AD335" s="36"/>
      <c r="AE335" s="88"/>
      <c r="AF335" s="83">
        <f t="shared" si="136"/>
        <v>37.5</v>
      </c>
      <c r="AG335" s="95"/>
      <c r="AH335" s="83">
        <f t="shared" si="137"/>
        <v>37.5</v>
      </c>
    </row>
    <row r="336" spans="1:34" ht="28" customHeight="1" x14ac:dyDescent="0.2">
      <c r="A336" s="56" t="s">
        <v>192</v>
      </c>
      <c r="B336" s="24" t="s">
        <v>72</v>
      </c>
      <c r="C336" s="24" t="s">
        <v>80</v>
      </c>
      <c r="D336" s="34" t="s">
        <v>2</v>
      </c>
      <c r="E336" s="19" t="s">
        <v>1</v>
      </c>
      <c r="F336" s="19" t="s">
        <v>126</v>
      </c>
      <c r="G336" s="31">
        <v>1</v>
      </c>
      <c r="H336" s="133">
        <v>6</v>
      </c>
      <c r="I336" s="83">
        <f t="shared" si="134"/>
        <v>6</v>
      </c>
      <c r="J336" s="66"/>
      <c r="K336" s="36"/>
      <c r="L336" s="36"/>
      <c r="M336" s="36"/>
      <c r="N336" s="36"/>
      <c r="O336" s="36"/>
      <c r="P336" s="36"/>
      <c r="Q336" s="36"/>
      <c r="R336" s="36"/>
      <c r="S336" s="36"/>
      <c r="T336" s="36"/>
      <c r="U336" s="36"/>
      <c r="V336" s="88"/>
      <c r="W336" s="83">
        <f t="shared" si="139"/>
        <v>0</v>
      </c>
      <c r="X336" s="91"/>
      <c r="Y336" s="36"/>
      <c r="Z336" s="36"/>
      <c r="AA336" s="36"/>
      <c r="AB336" s="36">
        <f t="shared" si="140"/>
        <v>6</v>
      </c>
      <c r="AC336" s="36"/>
      <c r="AD336" s="36"/>
      <c r="AE336" s="88"/>
      <c r="AF336" s="83">
        <f t="shared" si="136"/>
        <v>6</v>
      </c>
      <c r="AG336" s="95"/>
      <c r="AH336" s="83">
        <f t="shared" si="137"/>
        <v>6</v>
      </c>
    </row>
    <row r="337" spans="1:44" ht="28" customHeight="1" x14ac:dyDescent="0.2">
      <c r="A337" s="56" t="s">
        <v>192</v>
      </c>
      <c r="B337" s="24" t="s">
        <v>70</v>
      </c>
      <c r="C337" s="24" t="s">
        <v>81</v>
      </c>
      <c r="D337" s="34" t="s">
        <v>2</v>
      </c>
      <c r="E337" s="19" t="s">
        <v>1</v>
      </c>
      <c r="F337" s="19" t="s">
        <v>126</v>
      </c>
      <c r="G337" s="31">
        <v>0</v>
      </c>
      <c r="H337" s="133">
        <v>18</v>
      </c>
      <c r="I337" s="83">
        <f t="shared" si="134"/>
        <v>0</v>
      </c>
      <c r="J337" s="66"/>
      <c r="K337" s="36"/>
      <c r="L337" s="36"/>
      <c r="M337" s="36"/>
      <c r="N337" s="36"/>
      <c r="O337" s="36"/>
      <c r="P337" s="36"/>
      <c r="Q337" s="36"/>
      <c r="R337" s="36"/>
      <c r="S337" s="36"/>
      <c r="T337" s="36"/>
      <c r="U337" s="36"/>
      <c r="V337" s="88"/>
      <c r="W337" s="83">
        <f t="shared" si="139"/>
        <v>0</v>
      </c>
      <c r="X337" s="91"/>
      <c r="Y337" s="36"/>
      <c r="Z337" s="36"/>
      <c r="AA337" s="36"/>
      <c r="AB337" s="36">
        <f t="shared" si="140"/>
        <v>0</v>
      </c>
      <c r="AC337" s="36"/>
      <c r="AD337" s="36"/>
      <c r="AE337" s="88"/>
      <c r="AF337" s="83">
        <f t="shared" si="136"/>
        <v>0</v>
      </c>
      <c r="AG337" s="95"/>
      <c r="AH337" s="83">
        <f t="shared" si="137"/>
        <v>0</v>
      </c>
    </row>
    <row r="338" spans="1:44" ht="28" customHeight="1" x14ac:dyDescent="0.2">
      <c r="A338" s="56" t="s">
        <v>192</v>
      </c>
      <c r="B338" s="24" t="s">
        <v>90</v>
      </c>
      <c r="C338" s="24" t="s">
        <v>230</v>
      </c>
      <c r="D338" s="34" t="s">
        <v>89</v>
      </c>
      <c r="E338" s="19" t="s">
        <v>1</v>
      </c>
      <c r="F338" s="19" t="s">
        <v>126</v>
      </c>
      <c r="G338" s="212">
        <v>0.04</v>
      </c>
      <c r="H338" s="105">
        <f ca="1">W349</f>
        <v>958.89843750000011</v>
      </c>
      <c r="I338" s="83">
        <f t="shared" ca="1" si="134"/>
        <v>38.355937500000003</v>
      </c>
      <c r="J338" s="66"/>
      <c r="K338" s="36"/>
      <c r="L338" s="36"/>
      <c r="M338" s="36"/>
      <c r="N338" s="36"/>
      <c r="O338" s="36"/>
      <c r="P338" s="36"/>
      <c r="Q338" s="36"/>
      <c r="R338" s="36"/>
      <c r="S338" s="36"/>
      <c r="T338" s="36"/>
      <c r="U338" s="36"/>
      <c r="V338" s="88">
        <f ca="1">I338</f>
        <v>38.355937500000003</v>
      </c>
      <c r="W338" s="83">
        <f t="shared" ca="1" si="139"/>
        <v>38.355937500000003</v>
      </c>
      <c r="X338" s="91"/>
      <c r="Y338" s="36"/>
      <c r="Z338" s="36"/>
      <c r="AA338" s="36"/>
      <c r="AB338" s="36"/>
      <c r="AC338" s="36"/>
      <c r="AD338" s="36"/>
      <c r="AE338" s="88"/>
      <c r="AF338" s="83">
        <f>SUM(Y338:AE338)</f>
        <v>0</v>
      </c>
      <c r="AG338" s="95"/>
      <c r="AH338" s="83">
        <f t="shared" ca="1" si="137"/>
        <v>38.355937500000003</v>
      </c>
    </row>
    <row r="339" spans="1:44" ht="28" customHeight="1" x14ac:dyDescent="0.2">
      <c r="A339" s="56" t="s">
        <v>192</v>
      </c>
      <c r="B339" s="24" t="s">
        <v>102</v>
      </c>
      <c r="C339" s="24" t="s">
        <v>233</v>
      </c>
      <c r="D339" s="34" t="s">
        <v>102</v>
      </c>
      <c r="E339" s="19" t="s">
        <v>1</v>
      </c>
      <c r="F339" s="19" t="s">
        <v>126</v>
      </c>
      <c r="G339" s="31">
        <v>1</v>
      </c>
      <c r="H339" s="133">
        <v>6</v>
      </c>
      <c r="I339" s="83">
        <f t="shared" si="134"/>
        <v>6</v>
      </c>
      <c r="J339" s="66"/>
      <c r="K339" s="36"/>
      <c r="L339" s="36"/>
      <c r="M339" s="36"/>
      <c r="N339" s="36">
        <f>I339</f>
        <v>6</v>
      </c>
      <c r="O339" s="36"/>
      <c r="P339" s="36"/>
      <c r="Q339" s="36"/>
      <c r="R339" s="36"/>
      <c r="S339" s="36"/>
      <c r="T339" s="36"/>
      <c r="U339" s="36"/>
      <c r="V339" s="88"/>
      <c r="W339" s="83">
        <f t="shared" si="139"/>
        <v>6</v>
      </c>
      <c r="X339" s="91"/>
      <c r="Y339" s="36"/>
      <c r="Z339" s="36"/>
      <c r="AA339" s="36"/>
      <c r="AB339" s="36"/>
      <c r="AC339" s="36"/>
      <c r="AD339" s="36"/>
      <c r="AE339" s="88"/>
      <c r="AF339" s="83">
        <f t="shared" ref="AF339:AF348" si="141">SUM(Y339:AE339)</f>
        <v>0</v>
      </c>
      <c r="AG339" s="95"/>
      <c r="AH339" s="83">
        <f t="shared" si="137"/>
        <v>6</v>
      </c>
    </row>
    <row r="340" spans="1:44" ht="28" customHeight="1" x14ac:dyDescent="0.2">
      <c r="A340" s="56" t="s">
        <v>192</v>
      </c>
      <c r="B340" s="24" t="s">
        <v>246</v>
      </c>
      <c r="C340" s="24" t="s">
        <v>233</v>
      </c>
      <c r="D340" s="34" t="s">
        <v>100</v>
      </c>
      <c r="E340" s="19" t="s">
        <v>1</v>
      </c>
      <c r="F340" s="19" t="s">
        <v>126</v>
      </c>
      <c r="G340" s="31">
        <v>1</v>
      </c>
      <c r="H340" s="133">
        <v>6</v>
      </c>
      <c r="I340" s="83">
        <f t="shared" si="134"/>
        <v>6</v>
      </c>
      <c r="J340" s="66"/>
      <c r="K340" s="36"/>
      <c r="L340" s="36"/>
      <c r="M340" s="36"/>
      <c r="N340" s="36"/>
      <c r="O340" s="36">
        <f>I340</f>
        <v>6</v>
      </c>
      <c r="P340" s="36"/>
      <c r="Q340" s="36"/>
      <c r="R340" s="36"/>
      <c r="S340" s="36"/>
      <c r="T340" s="36"/>
      <c r="U340" s="36"/>
      <c r="V340" s="88"/>
      <c r="W340" s="83">
        <f t="shared" si="139"/>
        <v>6</v>
      </c>
      <c r="X340" s="91"/>
      <c r="Y340" s="36"/>
      <c r="Z340" s="36"/>
      <c r="AA340" s="36"/>
      <c r="AB340" s="36"/>
      <c r="AC340" s="36"/>
      <c r="AD340" s="36"/>
      <c r="AE340" s="88"/>
      <c r="AF340" s="83">
        <f t="shared" si="141"/>
        <v>0</v>
      </c>
      <c r="AG340" s="95"/>
      <c r="AH340" s="83">
        <f t="shared" si="137"/>
        <v>6</v>
      </c>
    </row>
    <row r="341" spans="1:44" ht="28" customHeight="1" x14ac:dyDescent="0.2">
      <c r="A341" s="56" t="s">
        <v>192</v>
      </c>
      <c r="B341" s="24" t="s">
        <v>88</v>
      </c>
      <c r="C341" s="24" t="s">
        <v>41</v>
      </c>
      <c r="D341" s="30" t="s">
        <v>53</v>
      </c>
      <c r="E341" s="19" t="s">
        <v>1</v>
      </c>
      <c r="F341" s="19" t="s">
        <v>126</v>
      </c>
      <c r="G341" s="31">
        <v>1</v>
      </c>
      <c r="H341" s="133">
        <v>225</v>
      </c>
      <c r="I341" s="83">
        <f t="shared" si="134"/>
        <v>225</v>
      </c>
      <c r="J341" s="66"/>
      <c r="K341" s="36"/>
      <c r="L341" s="36"/>
      <c r="M341" s="36"/>
      <c r="N341" s="36"/>
      <c r="O341" s="36"/>
      <c r="P341" s="36"/>
      <c r="Q341" s="36"/>
      <c r="R341" s="36"/>
      <c r="S341" s="36"/>
      <c r="T341" s="36"/>
      <c r="U341" s="36"/>
      <c r="V341" s="88"/>
      <c r="W341" s="83">
        <f t="shared" si="139"/>
        <v>0</v>
      </c>
      <c r="X341" s="91"/>
      <c r="Y341" s="36">
        <f>I341</f>
        <v>225</v>
      </c>
      <c r="Z341" s="36"/>
      <c r="AA341" s="36"/>
      <c r="AB341" s="36"/>
      <c r="AC341" s="36"/>
      <c r="AD341" s="36"/>
      <c r="AE341" s="88"/>
      <c r="AF341" s="83">
        <f t="shared" si="141"/>
        <v>225</v>
      </c>
      <c r="AG341" s="95"/>
      <c r="AH341" s="83">
        <f t="shared" si="137"/>
        <v>225</v>
      </c>
    </row>
    <row r="342" spans="1:44" ht="28" customHeight="1" x14ac:dyDescent="0.2">
      <c r="A342" s="56" t="s">
        <v>192</v>
      </c>
      <c r="B342" s="24" t="s">
        <v>176</v>
      </c>
      <c r="C342" s="24" t="s">
        <v>120</v>
      </c>
      <c r="D342" s="24" t="s">
        <v>85</v>
      </c>
      <c r="E342" s="19" t="s">
        <v>1</v>
      </c>
      <c r="F342" s="19" t="s">
        <v>126</v>
      </c>
      <c r="G342" s="31">
        <v>1</v>
      </c>
      <c r="H342" s="133">
        <v>15</v>
      </c>
      <c r="I342" s="83">
        <f t="shared" si="134"/>
        <v>15</v>
      </c>
      <c r="J342" s="66"/>
      <c r="K342" s="36"/>
      <c r="L342" s="36"/>
      <c r="M342" s="36"/>
      <c r="N342" s="36"/>
      <c r="O342" s="36"/>
      <c r="P342" s="36"/>
      <c r="Q342" s="36"/>
      <c r="R342" s="36"/>
      <c r="S342" s="36"/>
      <c r="T342" s="36"/>
      <c r="U342" s="36"/>
      <c r="V342" s="88"/>
      <c r="W342" s="83">
        <f t="shared" si="139"/>
        <v>0</v>
      </c>
      <c r="X342" s="91"/>
      <c r="Y342" s="36"/>
      <c r="Z342" s="36">
        <f>I342</f>
        <v>15</v>
      </c>
      <c r="AA342" s="36"/>
      <c r="AB342" s="36"/>
      <c r="AC342" s="36"/>
      <c r="AD342" s="36"/>
      <c r="AE342" s="88"/>
      <c r="AF342" s="83">
        <f t="shared" si="141"/>
        <v>15</v>
      </c>
      <c r="AG342" s="95"/>
      <c r="AH342" s="83">
        <f t="shared" si="137"/>
        <v>15</v>
      </c>
    </row>
    <row r="343" spans="1:44" ht="28" customHeight="1" x14ac:dyDescent="0.2">
      <c r="A343" s="56" t="s">
        <v>192</v>
      </c>
      <c r="B343" s="24" t="s">
        <v>177</v>
      </c>
      <c r="C343" s="24" t="s">
        <v>121</v>
      </c>
      <c r="D343" s="24" t="s">
        <v>86</v>
      </c>
      <c r="E343" s="19" t="s">
        <v>1</v>
      </c>
      <c r="F343" s="19" t="s">
        <v>126</v>
      </c>
      <c r="G343" s="31">
        <v>1</v>
      </c>
      <c r="H343" s="133">
        <v>6</v>
      </c>
      <c r="I343" s="83">
        <f t="shared" si="134"/>
        <v>6</v>
      </c>
      <c r="J343" s="66"/>
      <c r="K343" s="36"/>
      <c r="L343" s="36"/>
      <c r="M343" s="36"/>
      <c r="N343" s="36"/>
      <c r="O343" s="36"/>
      <c r="P343" s="36"/>
      <c r="Q343" s="36"/>
      <c r="R343" s="36"/>
      <c r="S343" s="36"/>
      <c r="T343" s="36"/>
      <c r="U343" s="36"/>
      <c r="V343" s="88"/>
      <c r="W343" s="83">
        <f t="shared" si="139"/>
        <v>0</v>
      </c>
      <c r="X343" s="91"/>
      <c r="Y343" s="36"/>
      <c r="Z343" s="36"/>
      <c r="AA343" s="36">
        <f>I343</f>
        <v>6</v>
      </c>
      <c r="AB343" s="36"/>
      <c r="AC343" s="36"/>
      <c r="AD343" s="36"/>
      <c r="AE343" s="88"/>
      <c r="AF343" s="83">
        <f t="shared" si="141"/>
        <v>6</v>
      </c>
      <c r="AG343" s="95"/>
      <c r="AH343" s="83">
        <f t="shared" si="137"/>
        <v>6</v>
      </c>
    </row>
    <row r="344" spans="1:44" ht="28" customHeight="1" x14ac:dyDescent="0.2">
      <c r="A344" s="56" t="s">
        <v>192</v>
      </c>
      <c r="B344" s="24" t="s">
        <v>99</v>
      </c>
      <c r="C344" s="24" t="s">
        <v>122</v>
      </c>
      <c r="D344" s="24" t="s">
        <v>2</v>
      </c>
      <c r="E344" s="19" t="s">
        <v>1</v>
      </c>
      <c r="F344" s="19" t="s">
        <v>126</v>
      </c>
      <c r="G344" s="31">
        <v>1</v>
      </c>
      <c r="H344" s="133">
        <v>6</v>
      </c>
      <c r="I344" s="83">
        <f t="shared" si="134"/>
        <v>6</v>
      </c>
      <c r="J344" s="66"/>
      <c r="K344" s="36"/>
      <c r="L344" s="36"/>
      <c r="M344" s="36"/>
      <c r="N344" s="36"/>
      <c r="O344" s="36"/>
      <c r="P344" s="36"/>
      <c r="Q344" s="36"/>
      <c r="R344" s="36"/>
      <c r="S344" s="36"/>
      <c r="T344" s="36"/>
      <c r="U344" s="36"/>
      <c r="V344" s="88"/>
      <c r="W344" s="83">
        <f t="shared" si="139"/>
        <v>0</v>
      </c>
      <c r="X344" s="91"/>
      <c r="Y344" s="36"/>
      <c r="Z344" s="36"/>
      <c r="AA344" s="36"/>
      <c r="AB344" s="36">
        <f>I344</f>
        <v>6</v>
      </c>
      <c r="AC344" s="36"/>
      <c r="AD344" s="36"/>
      <c r="AE344" s="88"/>
      <c r="AF344" s="83">
        <f t="shared" si="141"/>
        <v>6</v>
      </c>
      <c r="AG344" s="95"/>
      <c r="AH344" s="83">
        <f t="shared" si="137"/>
        <v>6</v>
      </c>
    </row>
    <row r="345" spans="1:44" ht="28" customHeight="1" x14ac:dyDescent="0.2">
      <c r="A345" s="56" t="s">
        <v>192</v>
      </c>
      <c r="B345" s="24" t="s">
        <v>92</v>
      </c>
      <c r="C345" s="24" t="s">
        <v>124</v>
      </c>
      <c r="D345" s="24" t="s">
        <v>92</v>
      </c>
      <c r="E345" s="19" t="s">
        <v>1</v>
      </c>
      <c r="F345" s="19" t="s">
        <v>126</v>
      </c>
      <c r="G345" s="31">
        <v>1</v>
      </c>
      <c r="H345" s="133">
        <v>6</v>
      </c>
      <c r="I345" s="83">
        <f t="shared" si="134"/>
        <v>6</v>
      </c>
      <c r="J345" s="66"/>
      <c r="K345" s="36"/>
      <c r="L345" s="36"/>
      <c r="M345" s="36"/>
      <c r="N345" s="36"/>
      <c r="O345" s="36"/>
      <c r="P345" s="36"/>
      <c r="Q345" s="36"/>
      <c r="R345" s="36"/>
      <c r="S345" s="36"/>
      <c r="T345" s="36"/>
      <c r="U345" s="36"/>
      <c r="V345" s="88"/>
      <c r="W345" s="83">
        <f t="shared" si="139"/>
        <v>0</v>
      </c>
      <c r="X345" s="91"/>
      <c r="Y345" s="36"/>
      <c r="Z345" s="36"/>
      <c r="AA345" s="36"/>
      <c r="AB345" s="36"/>
      <c r="AC345" s="36"/>
      <c r="AD345" s="36">
        <f>I345</f>
        <v>6</v>
      </c>
      <c r="AE345" s="88"/>
      <c r="AF345" s="83">
        <f t="shared" si="141"/>
        <v>6</v>
      </c>
      <c r="AG345" s="95"/>
      <c r="AH345" s="83">
        <f t="shared" si="137"/>
        <v>6</v>
      </c>
    </row>
    <row r="346" spans="1:44" ht="28" customHeight="1" x14ac:dyDescent="0.2">
      <c r="A346" s="56" t="s">
        <v>192</v>
      </c>
      <c r="B346" s="24" t="s">
        <v>87</v>
      </c>
      <c r="C346" s="24" t="s">
        <v>123</v>
      </c>
      <c r="D346" s="34" t="s">
        <v>87</v>
      </c>
      <c r="E346" s="19" t="s">
        <v>1</v>
      </c>
      <c r="F346" s="19" t="s">
        <v>126</v>
      </c>
      <c r="G346" s="180">
        <f>1/5</f>
        <v>0.2</v>
      </c>
      <c r="H346" s="105">
        <f ca="1">I$49</f>
        <v>776.07295918367379</v>
      </c>
      <c r="I346" s="83">
        <f t="shared" ca="1" si="134"/>
        <v>155.21459183673477</v>
      </c>
      <c r="J346" s="66"/>
      <c r="K346" s="36"/>
      <c r="L346" s="36"/>
      <c r="M346" s="36"/>
      <c r="N346" s="36"/>
      <c r="O346" s="36"/>
      <c r="P346" s="36"/>
      <c r="Q346" s="36"/>
      <c r="R346" s="36"/>
      <c r="S346" s="36"/>
      <c r="T346" s="36"/>
      <c r="U346" s="36"/>
      <c r="V346" s="88"/>
      <c r="W346" s="83">
        <f t="shared" si="139"/>
        <v>0</v>
      </c>
      <c r="X346" s="91"/>
      <c r="Y346" s="36"/>
      <c r="Z346" s="36"/>
      <c r="AA346" s="36"/>
      <c r="AB346" s="36"/>
      <c r="AC346" s="36">
        <f ca="1">I346</f>
        <v>155.21459183673477</v>
      </c>
      <c r="AD346" s="36"/>
      <c r="AE346" s="88"/>
      <c r="AF346" s="83">
        <f t="shared" ca="1" si="141"/>
        <v>155.21459183673477</v>
      </c>
      <c r="AG346" s="95"/>
      <c r="AH346" s="83">
        <f t="shared" ca="1" si="137"/>
        <v>155.21459183673477</v>
      </c>
    </row>
    <row r="347" spans="1:44" ht="28" customHeight="1" x14ac:dyDescent="0.2">
      <c r="A347" s="56" t="s">
        <v>192</v>
      </c>
      <c r="B347" s="24" t="s">
        <v>205</v>
      </c>
      <c r="C347" s="34" t="s">
        <v>219</v>
      </c>
      <c r="D347" s="30" t="s">
        <v>2</v>
      </c>
      <c r="E347" s="19" t="s">
        <v>1</v>
      </c>
      <c r="F347" s="19" t="s">
        <v>126</v>
      </c>
      <c r="G347" s="31">
        <v>1</v>
      </c>
      <c r="H347" s="133">
        <v>2.67</v>
      </c>
      <c r="I347" s="85">
        <f t="shared" si="134"/>
        <v>2.67</v>
      </c>
      <c r="J347" s="70"/>
      <c r="K347" s="71"/>
      <c r="L347" s="71"/>
      <c r="M347" s="71"/>
      <c r="N347" s="71"/>
      <c r="O347" s="71"/>
      <c r="P347" s="71"/>
      <c r="Q347" s="71"/>
      <c r="R347" s="71"/>
      <c r="S347" s="71"/>
      <c r="T347" s="71"/>
      <c r="U347" s="71"/>
      <c r="V347" s="89"/>
      <c r="W347" s="85">
        <f t="shared" si="139"/>
        <v>0</v>
      </c>
      <c r="X347" s="91"/>
      <c r="Y347" s="64"/>
      <c r="Z347" s="64"/>
      <c r="AA347" s="64"/>
      <c r="AB347" s="64"/>
      <c r="AC347" s="64"/>
      <c r="AD347" s="64">
        <f>I347</f>
        <v>2.67</v>
      </c>
      <c r="AE347" s="93"/>
      <c r="AF347" s="127">
        <f t="shared" si="141"/>
        <v>2.67</v>
      </c>
      <c r="AH347" s="85">
        <f t="shared" si="137"/>
        <v>2.67</v>
      </c>
      <c r="AI347" s="11"/>
      <c r="AJ347" s="11"/>
      <c r="AK347" s="65"/>
      <c r="AL347" s="65"/>
      <c r="AM347" s="65"/>
      <c r="AN347" s="65"/>
      <c r="AO347" s="65"/>
      <c r="AP347" s="65"/>
      <c r="AQ347" s="65"/>
      <c r="AR347" s="65"/>
    </row>
    <row r="348" spans="1:44" ht="28" customHeight="1" thickBot="1" x14ac:dyDescent="0.25">
      <c r="A348" s="56" t="s">
        <v>192</v>
      </c>
      <c r="B348" s="54" t="s">
        <v>64</v>
      </c>
      <c r="C348" s="54" t="s">
        <v>107</v>
      </c>
      <c r="D348" s="55" t="s">
        <v>64</v>
      </c>
      <c r="E348" s="22" t="s">
        <v>1</v>
      </c>
      <c r="F348" s="22" t="s">
        <v>126</v>
      </c>
      <c r="G348" s="49">
        <v>7.0000000000000007E-2</v>
      </c>
      <c r="H348" s="135">
        <f>'Page 1 Budget Summary TF'!I10</f>
        <v>1777.5000000000002</v>
      </c>
      <c r="I348" s="108">
        <f t="shared" si="134"/>
        <v>124.42500000000003</v>
      </c>
      <c r="J348" s="106"/>
      <c r="K348" s="51"/>
      <c r="L348" s="51"/>
      <c r="M348" s="51"/>
      <c r="N348" s="51"/>
      <c r="O348" s="51"/>
      <c r="P348" s="51"/>
      <c r="Q348" s="51"/>
      <c r="R348" s="51"/>
      <c r="S348" s="51"/>
      <c r="T348" s="51"/>
      <c r="U348" s="51"/>
      <c r="V348" s="111"/>
      <c r="W348" s="108">
        <f t="shared" si="139"/>
        <v>0</v>
      </c>
      <c r="X348" s="114"/>
      <c r="Y348" s="51"/>
      <c r="Z348" s="51"/>
      <c r="AA348" s="51"/>
      <c r="AB348" s="51"/>
      <c r="AC348" s="51"/>
      <c r="AD348" s="51"/>
      <c r="AE348" s="111">
        <f>I348</f>
        <v>124.42500000000003</v>
      </c>
      <c r="AF348" s="108">
        <f t="shared" si="141"/>
        <v>124.42500000000003</v>
      </c>
      <c r="AG348" s="116"/>
      <c r="AH348" s="108">
        <f t="shared" si="137"/>
        <v>124.42500000000003</v>
      </c>
    </row>
    <row r="349" spans="1:44" ht="28" customHeight="1" thickBot="1" x14ac:dyDescent="0.25">
      <c r="A349" s="240" t="s">
        <v>193</v>
      </c>
      <c r="B349" s="241"/>
      <c r="C349" s="241"/>
      <c r="D349" s="241"/>
      <c r="E349" s="241"/>
      <c r="F349" s="241"/>
      <c r="G349" s="241"/>
      <c r="H349" s="242"/>
      <c r="I349" s="119">
        <f t="shared" ref="I349:W349" ca="1" si="142">SUM(I292:I348)</f>
        <v>1570.9580293367349</v>
      </c>
      <c r="J349" s="120">
        <f t="shared" si="142"/>
        <v>0</v>
      </c>
      <c r="K349" s="121">
        <f t="shared" si="142"/>
        <v>191.54999999999998</v>
      </c>
      <c r="L349" s="121">
        <f t="shared" si="142"/>
        <v>126.99249999999998</v>
      </c>
      <c r="M349" s="121">
        <f t="shared" si="142"/>
        <v>294</v>
      </c>
      <c r="N349" s="121">
        <f t="shared" si="142"/>
        <v>6</v>
      </c>
      <c r="O349" s="121">
        <f t="shared" si="142"/>
        <v>6</v>
      </c>
      <c r="P349" s="121">
        <f t="shared" si="142"/>
        <v>0</v>
      </c>
      <c r="Q349" s="121">
        <f t="shared" si="142"/>
        <v>0</v>
      </c>
      <c r="R349" s="121">
        <f t="shared" si="142"/>
        <v>0</v>
      </c>
      <c r="S349" s="121">
        <f t="shared" si="142"/>
        <v>134.5</v>
      </c>
      <c r="T349" s="121">
        <f t="shared" si="142"/>
        <v>152.5</v>
      </c>
      <c r="U349" s="121">
        <f t="shared" si="142"/>
        <v>9</v>
      </c>
      <c r="V349" s="122">
        <f t="shared" ca="1" si="142"/>
        <v>38.355937500000003</v>
      </c>
      <c r="W349" s="119">
        <f t="shared" ca="1" si="142"/>
        <v>958.89843750000011</v>
      </c>
      <c r="X349" s="120"/>
      <c r="Y349" s="121">
        <f t="shared" ref="Y349:AF349" si="143">SUM(Y292:Y348)</f>
        <v>225</v>
      </c>
      <c r="Z349" s="121">
        <f t="shared" si="143"/>
        <v>15</v>
      </c>
      <c r="AA349" s="121">
        <f t="shared" si="143"/>
        <v>6</v>
      </c>
      <c r="AB349" s="121">
        <f t="shared" si="143"/>
        <v>77.75</v>
      </c>
      <c r="AC349" s="121">
        <f t="shared" ca="1" si="143"/>
        <v>155.21459183673477</v>
      </c>
      <c r="AD349" s="121">
        <f t="shared" si="143"/>
        <v>8.67</v>
      </c>
      <c r="AE349" s="122">
        <f t="shared" si="143"/>
        <v>124.42500000000003</v>
      </c>
      <c r="AF349" s="119">
        <f t="shared" ca="1" si="143"/>
        <v>612.05959183673485</v>
      </c>
      <c r="AG349" s="123"/>
      <c r="AH349" s="118">
        <f t="shared" ca="1" si="137"/>
        <v>1570.9580293367349</v>
      </c>
    </row>
    <row r="350" spans="1:44" ht="28" customHeight="1" x14ac:dyDescent="0.2"/>
  </sheetData>
  <mergeCells count="19">
    <mergeCell ref="A49:H49"/>
    <mergeCell ref="J3:W3"/>
    <mergeCell ref="Y3:AF3"/>
    <mergeCell ref="J52:W52"/>
    <mergeCell ref="Y52:AF52"/>
    <mergeCell ref="A3:B3"/>
    <mergeCell ref="A223:H223"/>
    <mergeCell ref="A97:H97"/>
    <mergeCell ref="A160:H160"/>
    <mergeCell ref="J101:W101"/>
    <mergeCell ref="Y101:AF101"/>
    <mergeCell ref="J164:W164"/>
    <mergeCell ref="Y164:AF164"/>
    <mergeCell ref="A349:H349"/>
    <mergeCell ref="J226:W226"/>
    <mergeCell ref="Y226:AF226"/>
    <mergeCell ref="A286:H286"/>
    <mergeCell ref="J290:W290"/>
    <mergeCell ref="Y290:AF290"/>
  </mergeCells>
  <phoneticPr fontId="17" type="noConversion"/>
  <pageMargins left="0.7" right="0.7" top="0.75" bottom="0.75" header="0.3" footer="0.3"/>
  <pageSetup scale="18" fitToHeight="10" orientation="landscape" r:id="rId1"/>
  <ignoredErrors>
    <ignoredError sqref="I149" evalError="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Page 1 Budget Summary TF</vt:lpstr>
      <vt:lpstr>Page 2 Buget Standards TF</vt:lpstr>
      <vt:lpstr>'Page 1 Budget Summary TF'!Print_Titles</vt:lpstr>
      <vt:lpstr>'Page 2 Buget Standards TF'!Print_Titles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davidsunderland</dc:creator>
  <cp:lastModifiedBy>David Sunderland</cp:lastModifiedBy>
  <cp:lastPrinted>2022-04-06T04:18:23Z</cp:lastPrinted>
  <dcterms:created xsi:type="dcterms:W3CDTF">2020-03-27T13:37:51Z</dcterms:created>
  <dcterms:modified xsi:type="dcterms:W3CDTF">2024-05-29T23:37:30Z</dcterms:modified>
</cp:coreProperties>
</file>