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512"/>
  <workbookPr defaultThemeVersion="124226"/>
  <mc:AlternateContent xmlns:mc="http://schemas.openxmlformats.org/markup-compatibility/2006">
    <mc:Choice Requires="x15">
      <x15ac:absPath xmlns:x15ac="http://schemas.microsoft.com/office/spreadsheetml/2010/11/ac" url="/Users/davidsunderland/Desktop/2024 OGSBA  Data Aggregation/1  2024 05-29 Final Budget Templates for Submission/"/>
    </mc:Choice>
  </mc:AlternateContent>
  <xr:revisionPtr revIDLastSave="0" documentId="13_ncr:1_{163FF1DB-27FE-544E-A9E8-BC27F0E429F6}" xr6:coauthVersionLast="47" xr6:coauthVersionMax="47" xr10:uidLastSave="{00000000-0000-0000-0000-000000000000}"/>
  <bookViews>
    <workbookView xWindow="4860" yWindow="500" windowWidth="31180" windowHeight="26540" xr2:uid="{7943E741-3E0A-7343-8ED9-5A8F56BE568B}"/>
  </bookViews>
  <sheets>
    <sheet name="Page 1 Budget Summary PRG" sheetId="3" r:id="rId1"/>
    <sheet name="Page 2 Buget Standards PRG" sheetId="13" r:id="rId2"/>
  </sheets>
  <definedNames>
    <definedName name="_xlnm.Print_Titles" localSheetId="0">'Page 1 Budget Summary PRG'!$1:$4</definedName>
    <definedName name="_xlnm.Print_Titles" localSheetId="1">'Page 2 Buget Standards PRG'!$1:$4</definedName>
  </definedNames>
  <calcPr calcId="191029" iterate="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F128" i="13" l="1"/>
  <c r="I128" i="13"/>
  <c r="L128" i="13" s="1"/>
  <c r="W128" i="13" s="1"/>
  <c r="AF66" i="13"/>
  <c r="I66" i="13"/>
  <c r="L66" i="13" s="1"/>
  <c r="W66" i="13" s="1"/>
  <c r="AF29" i="13"/>
  <c r="I29" i="13"/>
  <c r="L29" i="13" s="1"/>
  <c r="W29" i="13" s="1"/>
  <c r="AF23" i="13"/>
  <c r="I23" i="13"/>
  <c r="L23" i="13" s="1"/>
  <c r="W23" i="13" s="1"/>
  <c r="AF26" i="13"/>
  <c r="I26" i="13"/>
  <c r="M26" i="13" s="1"/>
  <c r="W26" i="13" s="1"/>
  <c r="AF16" i="13"/>
  <c r="I16" i="13"/>
  <c r="M16" i="13" s="1"/>
  <c r="W16" i="13" s="1"/>
  <c r="AH128" i="13" l="1"/>
  <c r="AH66" i="13"/>
  <c r="AH29" i="13"/>
  <c r="AH23" i="13"/>
  <c r="AH26" i="13"/>
  <c r="AH16" i="13"/>
  <c r="I5" i="13" l="1"/>
  <c r="AF119" i="13"/>
  <c r="I119" i="13"/>
  <c r="L119" i="13" s="1"/>
  <c r="W119" i="13" s="1"/>
  <c r="AF118" i="13"/>
  <c r="I118" i="13"/>
  <c r="M118" i="13" s="1"/>
  <c r="W118" i="13" s="1"/>
  <c r="AF59" i="13"/>
  <c r="I59" i="13"/>
  <c r="L59" i="13" s="1"/>
  <c r="W59" i="13" s="1"/>
  <c r="AF58" i="13"/>
  <c r="I58" i="13"/>
  <c r="M58" i="13" s="1"/>
  <c r="W58" i="13" s="1"/>
  <c r="AF117" i="13"/>
  <c r="I117" i="13"/>
  <c r="L117" i="13" s="1"/>
  <c r="W117" i="13" s="1"/>
  <c r="AF116" i="13"/>
  <c r="I116" i="13"/>
  <c r="M116" i="13" s="1"/>
  <c r="W116" i="13" s="1"/>
  <c r="AH118" i="13" l="1"/>
  <c r="AH119" i="13"/>
  <c r="AH58" i="13"/>
  <c r="AH59" i="13"/>
  <c r="AH116" i="13"/>
  <c r="AH117" i="13"/>
  <c r="AF113" i="13"/>
  <c r="I113" i="13"/>
  <c r="L113" i="13" s="1"/>
  <c r="W113" i="13" s="1"/>
  <c r="AF112" i="13"/>
  <c r="I112" i="13"/>
  <c r="M112" i="13" s="1"/>
  <c r="W112" i="13" s="1"/>
  <c r="AF52" i="13"/>
  <c r="I52" i="13"/>
  <c r="M52" i="13" s="1"/>
  <c r="W52" i="13" s="1"/>
  <c r="G151" i="13"/>
  <c r="G90" i="13"/>
  <c r="AF10" i="13"/>
  <c r="I10" i="13"/>
  <c r="M10" i="13" s="1"/>
  <c r="W10" i="13" s="1"/>
  <c r="AH112" i="13" l="1"/>
  <c r="AH113" i="13"/>
  <c r="AH52" i="13"/>
  <c r="AH10" i="13"/>
  <c r="W153" i="13" l="1"/>
  <c r="I153" i="13"/>
  <c r="AD153" i="13" s="1"/>
  <c r="AF153" i="13" s="1"/>
  <c r="AH153" i="13" l="1"/>
  <c r="W92" i="13"/>
  <c r="I92" i="13"/>
  <c r="AD92" i="13" s="1"/>
  <c r="AF92" i="13" s="1"/>
  <c r="H9" i="3"/>
  <c r="H7" i="3"/>
  <c r="H6" i="3"/>
  <c r="F8" i="3"/>
  <c r="E8" i="3"/>
  <c r="C8" i="3"/>
  <c r="AH92" i="13" l="1"/>
  <c r="H8" i="3"/>
  <c r="AF11" i="13"/>
  <c r="I11" i="13"/>
  <c r="K11" i="13" l="1"/>
  <c r="W11" i="13" s="1"/>
  <c r="AH11" i="13" s="1"/>
  <c r="H12" i="3"/>
  <c r="AF126" i="13" l="1"/>
  <c r="I126" i="13"/>
  <c r="L126" i="13" s="1"/>
  <c r="W126" i="13" s="1"/>
  <c r="AF125" i="13"/>
  <c r="I125" i="13"/>
  <c r="M125" i="13" s="1"/>
  <c r="W125" i="13" s="1"/>
  <c r="AF124" i="13"/>
  <c r="I124" i="13"/>
  <c r="L124" i="13" s="1"/>
  <c r="W124" i="13" s="1"/>
  <c r="AF123" i="13"/>
  <c r="I123" i="13"/>
  <c r="M123" i="13" s="1"/>
  <c r="W123" i="13" s="1"/>
  <c r="AH124" i="13" l="1"/>
  <c r="AH126" i="13"/>
  <c r="AH125" i="13"/>
  <c r="AH123" i="13"/>
  <c r="AF63" i="13" l="1"/>
  <c r="I63" i="13"/>
  <c r="L63" i="13" s="1"/>
  <c r="W63" i="13" s="1"/>
  <c r="AF62" i="13"/>
  <c r="I62" i="13"/>
  <c r="M62" i="13" s="1"/>
  <c r="W62" i="13" s="1"/>
  <c r="AH62" i="13" l="1"/>
  <c r="AH63" i="13"/>
  <c r="AF140" i="13"/>
  <c r="I140" i="13"/>
  <c r="U140" i="13" s="1"/>
  <c r="W140" i="13" s="1"/>
  <c r="AF78" i="13"/>
  <c r="I78" i="13"/>
  <c r="U78" i="13" s="1"/>
  <c r="W78" i="13" s="1"/>
  <c r="AF28" i="13"/>
  <c r="I28" i="13"/>
  <c r="L28" i="13" s="1"/>
  <c r="W28" i="13" s="1"/>
  <c r="AF27" i="13"/>
  <c r="I27" i="13"/>
  <c r="M27" i="13" s="1"/>
  <c r="W27" i="13" s="1"/>
  <c r="AF25" i="13"/>
  <c r="I25" i="13"/>
  <c r="M25" i="13" s="1"/>
  <c r="W25" i="13" s="1"/>
  <c r="AF17" i="13"/>
  <c r="I17" i="13"/>
  <c r="J17" i="13" s="1"/>
  <c r="W17" i="13" s="1"/>
  <c r="AH140" i="13" l="1"/>
  <c r="AH78" i="13"/>
  <c r="AH28" i="13"/>
  <c r="AH27" i="13"/>
  <c r="AH25" i="13"/>
  <c r="AH17" i="13"/>
  <c r="AF106" i="13" l="1"/>
  <c r="I106" i="13"/>
  <c r="L106" i="13" s="1"/>
  <c r="W106" i="13" s="1"/>
  <c r="AF105" i="13"/>
  <c r="I105" i="13"/>
  <c r="L105" i="13" s="1"/>
  <c r="W105" i="13" s="1"/>
  <c r="AF46" i="13"/>
  <c r="I46" i="13"/>
  <c r="L46" i="13" s="1"/>
  <c r="W46" i="13" s="1"/>
  <c r="AH105" i="13" l="1"/>
  <c r="AH106" i="13"/>
  <c r="AH46" i="13"/>
  <c r="AF122" i="13"/>
  <c r="I122" i="13"/>
  <c r="L122" i="13" s="1"/>
  <c r="W122" i="13" s="1"/>
  <c r="AH122" i="13" l="1"/>
  <c r="AF15" i="13" l="1"/>
  <c r="I15" i="13"/>
  <c r="M15" i="13" l="1"/>
  <c r="W15" i="13" s="1"/>
  <c r="AH15" i="13" s="1"/>
  <c r="G131" i="13" l="1"/>
  <c r="G70" i="13"/>
  <c r="W152" i="13" l="1"/>
  <c r="I152" i="13"/>
  <c r="AD152" i="13" s="1"/>
  <c r="AF152" i="13" s="1"/>
  <c r="W151" i="13"/>
  <c r="W150" i="13"/>
  <c r="I150" i="13"/>
  <c r="AB150" i="13" s="1"/>
  <c r="AF150" i="13" s="1"/>
  <c r="W149" i="13"/>
  <c r="I149" i="13"/>
  <c r="AA149" i="13" s="1"/>
  <c r="AF149" i="13" s="1"/>
  <c r="W148" i="13"/>
  <c r="I148" i="13"/>
  <c r="Z148" i="13" s="1"/>
  <c r="AF148" i="13" s="1"/>
  <c r="W147" i="13"/>
  <c r="I147" i="13"/>
  <c r="Y147" i="13" s="1"/>
  <c r="AF147" i="13" s="1"/>
  <c r="AF146" i="13"/>
  <c r="I146" i="13"/>
  <c r="O146" i="13" s="1"/>
  <c r="W146" i="13" s="1"/>
  <c r="AF145" i="13"/>
  <c r="I145" i="13"/>
  <c r="N145" i="13" s="1"/>
  <c r="W145" i="13" s="1"/>
  <c r="AF144" i="13"/>
  <c r="W143" i="13"/>
  <c r="I143" i="13"/>
  <c r="AB143" i="13" s="1"/>
  <c r="AF143" i="13" s="1"/>
  <c r="W142" i="13"/>
  <c r="I142" i="13"/>
  <c r="AB142" i="13" s="1"/>
  <c r="AF142" i="13" s="1"/>
  <c r="W141" i="13"/>
  <c r="I141" i="13"/>
  <c r="AB141" i="13" s="1"/>
  <c r="AF141" i="13" s="1"/>
  <c r="AF139" i="13"/>
  <c r="I139" i="13"/>
  <c r="U139" i="13" s="1"/>
  <c r="W139" i="13" s="1"/>
  <c r="W138" i="13"/>
  <c r="I138" i="13"/>
  <c r="AB138" i="13" s="1"/>
  <c r="AF138" i="13" s="1"/>
  <c r="W137" i="13"/>
  <c r="I137" i="13"/>
  <c r="AB137" i="13" s="1"/>
  <c r="AF137" i="13" s="1"/>
  <c r="W136" i="13"/>
  <c r="I136" i="13"/>
  <c r="AB136" i="13" s="1"/>
  <c r="AF136" i="13" s="1"/>
  <c r="W135" i="13"/>
  <c r="I135" i="13"/>
  <c r="AB135" i="13" s="1"/>
  <c r="AF135" i="13" s="1"/>
  <c r="AF134" i="13"/>
  <c r="I134" i="13"/>
  <c r="M134" i="13" s="1"/>
  <c r="W134" i="13" s="1"/>
  <c r="AF133" i="13"/>
  <c r="I133" i="13"/>
  <c r="M133" i="13" s="1"/>
  <c r="W133" i="13" s="1"/>
  <c r="AF132" i="13"/>
  <c r="I132" i="13"/>
  <c r="T132" i="13" s="1"/>
  <c r="W132" i="13" s="1"/>
  <c r="AF131" i="13"/>
  <c r="I131" i="13"/>
  <c r="T131" i="13" s="1"/>
  <c r="W131" i="13" s="1"/>
  <c r="AF130" i="13"/>
  <c r="I130" i="13"/>
  <c r="S130" i="13" s="1"/>
  <c r="W130" i="13" s="1"/>
  <c r="AF129" i="13"/>
  <c r="I129" i="13"/>
  <c r="S129" i="13" s="1"/>
  <c r="W129" i="13" s="1"/>
  <c r="AF121" i="13"/>
  <c r="I121" i="13"/>
  <c r="M121" i="13" s="1"/>
  <c r="W121" i="13" s="1"/>
  <c r="I120" i="13"/>
  <c r="M120" i="13" s="1"/>
  <c r="W120" i="13" s="1"/>
  <c r="AF120" i="13"/>
  <c r="AF115" i="13"/>
  <c r="I115" i="13"/>
  <c r="L115" i="13" s="1"/>
  <c r="W115" i="13" s="1"/>
  <c r="AF111" i="13"/>
  <c r="I111" i="13"/>
  <c r="K111" i="13" s="1"/>
  <c r="W111" i="13" s="1"/>
  <c r="AF110" i="13"/>
  <c r="I110" i="13"/>
  <c r="K110" i="13" s="1"/>
  <c r="W110" i="13" s="1"/>
  <c r="AF104" i="13"/>
  <c r="I104" i="13"/>
  <c r="L104" i="13" s="1"/>
  <c r="W104" i="13" s="1"/>
  <c r="AH132" i="13" l="1"/>
  <c r="AH134" i="13"/>
  <c r="AH138" i="13"/>
  <c r="AH152" i="13"/>
  <c r="AH141" i="13"/>
  <c r="AH136" i="13"/>
  <c r="AH145" i="13"/>
  <c r="AH147" i="13"/>
  <c r="AH143" i="13"/>
  <c r="AH135" i="13"/>
  <c r="AH137" i="13"/>
  <c r="AH142" i="13"/>
  <c r="AH150" i="13"/>
  <c r="AH149" i="13"/>
  <c r="AH146" i="13"/>
  <c r="AH148" i="13"/>
  <c r="AH129" i="13"/>
  <c r="AH130" i="13"/>
  <c r="AH131" i="13"/>
  <c r="AH133" i="13"/>
  <c r="AH139" i="13"/>
  <c r="AH121" i="13"/>
  <c r="AH120" i="13"/>
  <c r="AH115" i="13"/>
  <c r="AH110" i="13"/>
  <c r="AH111" i="13"/>
  <c r="AH104" i="13"/>
  <c r="W93" i="13"/>
  <c r="R94" i="13"/>
  <c r="Q94" i="13"/>
  <c r="P94" i="13"/>
  <c r="J94" i="13"/>
  <c r="AF51" i="13"/>
  <c r="I51" i="13"/>
  <c r="K51" i="13" s="1"/>
  <c r="W51" i="13" s="1"/>
  <c r="AH51" i="13" l="1"/>
  <c r="I7" i="13"/>
  <c r="M7" i="13" s="1"/>
  <c r="W7" i="13" s="1"/>
  <c r="AF7" i="13"/>
  <c r="I8" i="13"/>
  <c r="M8" i="13" s="1"/>
  <c r="W8" i="13" s="1"/>
  <c r="AF8" i="13"/>
  <c r="I9" i="13"/>
  <c r="M9" i="13" s="1"/>
  <c r="W9" i="13" s="1"/>
  <c r="AF9" i="13"/>
  <c r="I12" i="13"/>
  <c r="K12" i="13" s="1"/>
  <c r="AF12" i="13"/>
  <c r="I13" i="13"/>
  <c r="M13" i="13" s="1"/>
  <c r="W13" i="13" s="1"/>
  <c r="AF13" i="13"/>
  <c r="I14" i="13"/>
  <c r="K14" i="13" s="1"/>
  <c r="W14" i="13" s="1"/>
  <c r="AF14" i="13"/>
  <c r="I18" i="13"/>
  <c r="M18" i="13" s="1"/>
  <c r="W18" i="13" s="1"/>
  <c r="AF18" i="13"/>
  <c r="I19" i="13"/>
  <c r="J19" i="13" s="1"/>
  <c r="W19" i="13" s="1"/>
  <c r="AF19" i="13"/>
  <c r="I20" i="13"/>
  <c r="M20" i="13" s="1"/>
  <c r="W20" i="13" s="1"/>
  <c r="AF20" i="13"/>
  <c r="I21" i="13"/>
  <c r="M21" i="13" s="1"/>
  <c r="W21" i="13" s="1"/>
  <c r="AF21" i="13"/>
  <c r="I22" i="13"/>
  <c r="L22" i="13" s="1"/>
  <c r="W22" i="13" s="1"/>
  <c r="AF22" i="13"/>
  <c r="I24" i="13"/>
  <c r="L24" i="13" s="1"/>
  <c r="W24" i="13" s="1"/>
  <c r="AF24" i="13"/>
  <c r="AF30" i="13"/>
  <c r="I31" i="13"/>
  <c r="AB31" i="13" s="1"/>
  <c r="AF31" i="13" s="1"/>
  <c r="W31" i="13"/>
  <c r="I32" i="13"/>
  <c r="AB32" i="13" s="1"/>
  <c r="AF32" i="13" s="1"/>
  <c r="W32" i="13"/>
  <c r="I33" i="13"/>
  <c r="AB33" i="13" s="1"/>
  <c r="AF33" i="13" s="1"/>
  <c r="W33" i="13"/>
  <c r="I34" i="13"/>
  <c r="Y34" i="13" s="1"/>
  <c r="AF34" i="13" s="1"/>
  <c r="W34" i="13"/>
  <c r="I35" i="13"/>
  <c r="Z35" i="13" s="1"/>
  <c r="AF35" i="13" s="1"/>
  <c r="W35" i="13"/>
  <c r="I36" i="13"/>
  <c r="AA36" i="13" s="1"/>
  <c r="AF36" i="13" s="1"/>
  <c r="W36" i="13"/>
  <c r="I37" i="13"/>
  <c r="AB37" i="13" s="1"/>
  <c r="AF37" i="13" s="1"/>
  <c r="W37" i="13"/>
  <c r="I38" i="13"/>
  <c r="AD38" i="13" s="1"/>
  <c r="AF38" i="13" s="1"/>
  <c r="W38" i="13"/>
  <c r="W12" i="13" l="1"/>
  <c r="AH18" i="13"/>
  <c r="AH24" i="13"/>
  <c r="AF127" i="13" l="1"/>
  <c r="I127" i="13"/>
  <c r="L127" i="13" s="1"/>
  <c r="W127" i="13" s="1"/>
  <c r="AF67" i="13"/>
  <c r="I67" i="13"/>
  <c r="L67" i="13" s="1"/>
  <c r="W67" i="13" s="1"/>
  <c r="C10" i="3"/>
  <c r="F10" i="3"/>
  <c r="H154" i="13" s="1"/>
  <c r="H10" i="3"/>
  <c r="E10" i="3" l="1"/>
  <c r="AH127" i="13"/>
  <c r="AH67" i="13"/>
  <c r="H39" i="13" l="1"/>
  <c r="H93" i="13"/>
  <c r="AH22" i="13"/>
  <c r="AF84" i="13" l="1"/>
  <c r="AF85" i="13"/>
  <c r="W76" i="13"/>
  <c r="I84" i="13"/>
  <c r="N84" i="13" s="1"/>
  <c r="N94" i="13" s="1"/>
  <c r="I85" i="13"/>
  <c r="O85" i="13" s="1"/>
  <c r="O94" i="13" s="1"/>
  <c r="W85" i="13" l="1"/>
  <c r="AH85" i="13" s="1"/>
  <c r="W84" i="13"/>
  <c r="AH84" i="13" s="1"/>
  <c r="S40" i="13"/>
  <c r="C21" i="3" s="1"/>
  <c r="N40" i="13"/>
  <c r="C16" i="3" s="1"/>
  <c r="W154" i="13" l="1"/>
  <c r="I154" i="13"/>
  <c r="AE154" i="13" s="1"/>
  <c r="AE155" i="13" s="1"/>
  <c r="AA155" i="13"/>
  <c r="F29" i="3" s="1"/>
  <c r="J155" i="13"/>
  <c r="N155" i="13"/>
  <c r="F16" i="3" s="1"/>
  <c r="O155" i="13"/>
  <c r="F17" i="3" s="1"/>
  <c r="P155" i="13"/>
  <c r="F18" i="3" s="1"/>
  <c r="Q155" i="13"/>
  <c r="F19" i="3" s="1"/>
  <c r="R155" i="13"/>
  <c r="F20" i="3" s="1"/>
  <c r="I93" i="13"/>
  <c r="AE93" i="13" s="1"/>
  <c r="AE94" i="13" s="1"/>
  <c r="E33" i="3" s="1"/>
  <c r="W91" i="13"/>
  <c r="I91" i="13"/>
  <c r="AD91" i="13" s="1"/>
  <c r="AF91" i="13" s="1"/>
  <c r="W90" i="13"/>
  <c r="W89" i="13"/>
  <c r="I89" i="13"/>
  <c r="AB89" i="13" s="1"/>
  <c r="AF89" i="13" s="1"/>
  <c r="W88" i="13"/>
  <c r="I88" i="13"/>
  <c r="AA88" i="13" s="1"/>
  <c r="AF88" i="13" s="1"/>
  <c r="W87" i="13"/>
  <c r="I87" i="13"/>
  <c r="Z87" i="13" s="1"/>
  <c r="Z94" i="13" s="1"/>
  <c r="E28" i="3" s="1"/>
  <c r="W86" i="13"/>
  <c r="I86" i="13"/>
  <c r="Y86" i="13" s="1"/>
  <c r="AF86" i="13" s="1"/>
  <c r="AF83" i="13"/>
  <c r="AH33" i="13"/>
  <c r="E16" i="3"/>
  <c r="E17" i="3"/>
  <c r="E18" i="3"/>
  <c r="E19" i="3"/>
  <c r="E20" i="3"/>
  <c r="H20" i="3" s="1"/>
  <c r="W39" i="13"/>
  <c r="W82" i="13"/>
  <c r="H16" i="3" l="1"/>
  <c r="H18" i="3"/>
  <c r="H19" i="3"/>
  <c r="H17" i="3"/>
  <c r="F33" i="3"/>
  <c r="H33" i="3" s="1"/>
  <c r="AH89" i="13"/>
  <c r="AH91" i="13"/>
  <c r="AH86" i="13"/>
  <c r="AH88" i="13"/>
  <c r="AH35" i="13"/>
  <c r="AH32" i="13"/>
  <c r="AH36" i="13"/>
  <c r="AH37" i="13"/>
  <c r="AD155" i="13"/>
  <c r="F32" i="3" s="1"/>
  <c r="AD94" i="13"/>
  <c r="E32" i="3" s="1"/>
  <c r="Z155" i="13"/>
  <c r="F28" i="3" s="1"/>
  <c r="H28" i="3" s="1"/>
  <c r="AH34" i="13"/>
  <c r="AH38" i="13"/>
  <c r="AA94" i="13"/>
  <c r="E29" i="3" s="1"/>
  <c r="H29" i="3" s="1"/>
  <c r="AF93" i="13"/>
  <c r="AH93" i="13" s="1"/>
  <c r="AF154" i="13"/>
  <c r="AH154" i="13" s="1"/>
  <c r="AF87" i="13"/>
  <c r="AH87" i="13" s="1"/>
  <c r="AH31" i="13"/>
  <c r="Y155" i="13"/>
  <c r="F27" i="3" s="1"/>
  <c r="H32" i="3" l="1"/>
  <c r="U155" i="13"/>
  <c r="F23" i="3" s="1"/>
  <c r="I82" i="13"/>
  <c r="AB82" i="13" s="1"/>
  <c r="AF82" i="13" s="1"/>
  <c r="AH82" i="13" s="1"/>
  <c r="W74" i="13" l="1"/>
  <c r="W75" i="13"/>
  <c r="W77" i="13"/>
  <c r="W80" i="13"/>
  <c r="W81" i="13"/>
  <c r="AF101" i="13"/>
  <c r="AF102" i="13"/>
  <c r="AF103" i="13"/>
  <c r="AF107" i="13"/>
  <c r="AF108" i="13"/>
  <c r="AF109" i="13"/>
  <c r="AF114" i="13"/>
  <c r="AF100" i="13"/>
  <c r="AF47" i="13"/>
  <c r="AF48" i="13"/>
  <c r="AF49" i="13"/>
  <c r="AF50" i="13"/>
  <c r="AF53" i="13"/>
  <c r="AF54" i="13"/>
  <c r="AF55" i="13"/>
  <c r="AF56" i="13"/>
  <c r="AF57" i="13"/>
  <c r="AF60" i="13"/>
  <c r="AF61" i="13"/>
  <c r="AF64" i="13"/>
  <c r="AF65" i="13"/>
  <c r="AF68" i="13"/>
  <c r="AF69" i="13"/>
  <c r="AF70" i="13"/>
  <c r="AF71" i="13"/>
  <c r="AF72" i="13"/>
  <c r="AF73" i="13"/>
  <c r="AF45" i="13"/>
  <c r="I101" i="13"/>
  <c r="K101" i="13" s="1"/>
  <c r="I102" i="13"/>
  <c r="M102" i="13" s="1"/>
  <c r="W102" i="13" s="1"/>
  <c r="I103" i="13"/>
  <c r="L103" i="13" s="1"/>
  <c r="I107" i="13"/>
  <c r="M107" i="13" s="1"/>
  <c r="W107" i="13" s="1"/>
  <c r="I108" i="13"/>
  <c r="L108" i="13" s="1"/>
  <c r="W108" i="13" s="1"/>
  <c r="I109" i="13"/>
  <c r="M109" i="13" s="1"/>
  <c r="W109" i="13" s="1"/>
  <c r="I114" i="13"/>
  <c r="M114" i="13" s="1"/>
  <c r="W114" i="13" s="1"/>
  <c r="I100" i="13"/>
  <c r="I47" i="13"/>
  <c r="M47" i="13" s="1"/>
  <c r="I48" i="13"/>
  <c r="L48" i="13" s="1"/>
  <c r="I49" i="13"/>
  <c r="M49" i="13" s="1"/>
  <c r="I50" i="13"/>
  <c r="K50" i="13" s="1"/>
  <c r="I53" i="13"/>
  <c r="L53" i="13" s="1"/>
  <c r="I54" i="13"/>
  <c r="M54" i="13" s="1"/>
  <c r="W54" i="13" s="1"/>
  <c r="I55" i="13"/>
  <c r="L55" i="13" s="1"/>
  <c r="W55" i="13" s="1"/>
  <c r="I56" i="13"/>
  <c r="M56" i="13" s="1"/>
  <c r="W56" i="13" s="1"/>
  <c r="I57" i="13"/>
  <c r="L57" i="13" s="1"/>
  <c r="I60" i="13"/>
  <c r="M60" i="13" s="1"/>
  <c r="W60" i="13" s="1"/>
  <c r="I61" i="13"/>
  <c r="L61" i="13" s="1"/>
  <c r="W61" i="13" s="1"/>
  <c r="I64" i="13"/>
  <c r="M64" i="13" s="1"/>
  <c r="W64" i="13" s="1"/>
  <c r="I65" i="13"/>
  <c r="L65" i="13" s="1"/>
  <c r="W65" i="13" s="1"/>
  <c r="I68" i="13"/>
  <c r="I69" i="13"/>
  <c r="I70" i="13"/>
  <c r="T70" i="13" s="1"/>
  <c r="I71" i="13"/>
  <c r="T71" i="13" s="1"/>
  <c r="W71" i="13" s="1"/>
  <c r="I72" i="13"/>
  <c r="M72" i="13" s="1"/>
  <c r="W72" i="13" s="1"/>
  <c r="I73" i="13"/>
  <c r="M73" i="13" s="1"/>
  <c r="W73" i="13" s="1"/>
  <c r="I74" i="13"/>
  <c r="AB74" i="13" s="1"/>
  <c r="I75" i="13"/>
  <c r="AB75" i="13" s="1"/>
  <c r="AF75" i="13" s="1"/>
  <c r="I76" i="13"/>
  <c r="AB76" i="13" s="1"/>
  <c r="AF76" i="13" s="1"/>
  <c r="AH76" i="13" s="1"/>
  <c r="I77" i="13"/>
  <c r="AB77" i="13" s="1"/>
  <c r="AF77" i="13" s="1"/>
  <c r="I79" i="13"/>
  <c r="Y94" i="13"/>
  <c r="E27" i="3" s="1"/>
  <c r="H27" i="3" s="1"/>
  <c r="I80" i="13"/>
  <c r="AB80" i="13" s="1"/>
  <c r="AF80" i="13" s="1"/>
  <c r="I81" i="13"/>
  <c r="AB81" i="13" s="1"/>
  <c r="I45" i="13"/>
  <c r="I6" i="13"/>
  <c r="M6" i="13" s="1"/>
  <c r="W6" i="13" s="1"/>
  <c r="K40" i="13"/>
  <c r="C13" i="3" s="1"/>
  <c r="J40" i="13"/>
  <c r="AF6" i="13"/>
  <c r="AD40" i="13"/>
  <c r="AB40" i="13"/>
  <c r="C30" i="3" s="1"/>
  <c r="AA40" i="13"/>
  <c r="Z40" i="13"/>
  <c r="Y40" i="13"/>
  <c r="T40" i="13"/>
  <c r="C22" i="3" s="1"/>
  <c r="R40" i="13"/>
  <c r="Q40" i="13"/>
  <c r="P40" i="13"/>
  <c r="O40" i="13"/>
  <c r="W53" i="13" l="1"/>
  <c r="AH53" i="13" s="1"/>
  <c r="W57" i="13"/>
  <c r="AH57" i="13" s="1"/>
  <c r="AH80" i="13"/>
  <c r="AH114" i="13"/>
  <c r="AH107" i="13"/>
  <c r="AH108" i="13"/>
  <c r="AH109" i="13"/>
  <c r="AH102" i="13"/>
  <c r="T94" i="13"/>
  <c r="E22" i="3" s="1"/>
  <c r="AH77" i="13"/>
  <c r="W48" i="13"/>
  <c r="AH48" i="13" s="1"/>
  <c r="M94" i="13"/>
  <c r="E15" i="3" s="1"/>
  <c r="K94" i="13"/>
  <c r="E13" i="3" s="1"/>
  <c r="AB155" i="13"/>
  <c r="F30" i="3" s="1"/>
  <c r="AH75" i="13"/>
  <c r="AH73" i="13"/>
  <c r="C12" i="3"/>
  <c r="AH60" i="13"/>
  <c r="C20" i="3"/>
  <c r="C32" i="3"/>
  <c r="AH71" i="13"/>
  <c r="AH61" i="13"/>
  <c r="C19" i="3"/>
  <c r="AH72" i="13"/>
  <c r="AF79" i="13"/>
  <c r="U79" i="13"/>
  <c r="AH7" i="13"/>
  <c r="C18" i="3"/>
  <c r="C27" i="3"/>
  <c r="AH65" i="13"/>
  <c r="AH55" i="13"/>
  <c r="AH56" i="13"/>
  <c r="C28" i="3"/>
  <c r="C17" i="3"/>
  <c r="C29" i="3"/>
  <c r="AH64" i="13"/>
  <c r="AH54" i="13"/>
  <c r="AH8" i="13"/>
  <c r="AH6" i="13"/>
  <c r="AH21" i="13"/>
  <c r="AH13" i="13"/>
  <c r="AH9" i="13"/>
  <c r="AH20" i="13"/>
  <c r="AH12" i="13"/>
  <c r="T155" i="13"/>
  <c r="S155" i="13"/>
  <c r="S68" i="13"/>
  <c r="S69" i="13"/>
  <c r="W69" i="13" s="1"/>
  <c r="AH69" i="13" s="1"/>
  <c r="L155" i="13"/>
  <c r="F14" i="3" s="1"/>
  <c r="M100" i="13"/>
  <c r="W101" i="13"/>
  <c r="AH101" i="13" s="1"/>
  <c r="K155" i="13"/>
  <c r="AF74" i="13"/>
  <c r="AH74" i="13" s="1"/>
  <c r="AB94" i="13"/>
  <c r="W47" i="13"/>
  <c r="AH47" i="13" s="1"/>
  <c r="W50" i="13"/>
  <c r="AH50" i="13" s="1"/>
  <c r="AF81" i="13"/>
  <c r="AH81" i="13" s="1"/>
  <c r="W49" i="13"/>
  <c r="AH49" i="13" s="1"/>
  <c r="W70" i="13"/>
  <c r="AH70" i="13" s="1"/>
  <c r="AH19" i="13"/>
  <c r="L45" i="13"/>
  <c r="L94" i="13" s="1"/>
  <c r="W103" i="13"/>
  <c r="AH103" i="13" s="1"/>
  <c r="L40" i="13"/>
  <c r="C14" i="3" s="1"/>
  <c r="M40" i="13"/>
  <c r="C15" i="3" s="1"/>
  <c r="AH14" i="13"/>
  <c r="S94" i="13" l="1"/>
  <c r="E21" i="3" s="1"/>
  <c r="E14" i="3"/>
  <c r="H14" i="3" s="1"/>
  <c r="W79" i="13"/>
  <c r="AH79" i="13" s="1"/>
  <c r="U94" i="13"/>
  <c r="E23" i="3" s="1"/>
  <c r="H23" i="3" s="1"/>
  <c r="F13" i="3"/>
  <c r="H13" i="3" s="1"/>
  <c r="F21" i="3"/>
  <c r="F22" i="3"/>
  <c r="H22" i="3" s="1"/>
  <c r="E30" i="3"/>
  <c r="H30" i="3" s="1"/>
  <c r="W68" i="13"/>
  <c r="AH68" i="13" s="1"/>
  <c r="W100" i="13"/>
  <c r="M155" i="13"/>
  <c r="W45" i="13"/>
  <c r="AH45" i="13" s="1"/>
  <c r="AF5" i="13"/>
  <c r="H21" i="3" l="1"/>
  <c r="F15" i="3"/>
  <c r="H15" i="3" s="1"/>
  <c r="AH100" i="13"/>
  <c r="U5" i="13"/>
  <c r="U40" i="13" s="1"/>
  <c r="C23" i="3" s="1"/>
  <c r="W5" i="13" l="1"/>
  <c r="AH5" i="13" l="1"/>
  <c r="I39" i="13"/>
  <c r="AE39" i="13" l="1"/>
  <c r="AF39" i="13" l="1"/>
  <c r="AE40" i="13"/>
  <c r="C33" i="3" l="1"/>
  <c r="AH39" i="13"/>
  <c r="AF40" i="13" l="1"/>
  <c r="AC40" i="13"/>
  <c r="C34" i="3" l="1"/>
  <c r="C24" i="3"/>
  <c r="E24" i="3"/>
  <c r="F24" i="3"/>
  <c r="H24" i="3"/>
  <c r="C25" i="3"/>
  <c r="E25" i="3"/>
  <c r="F25" i="3"/>
  <c r="H25" i="3"/>
  <c r="E31" i="3"/>
  <c r="F31" i="3"/>
  <c r="H31" i="3"/>
  <c r="E34" i="3"/>
  <c r="F34" i="3"/>
  <c r="H34" i="3"/>
  <c r="C35" i="3"/>
  <c r="E35" i="3"/>
  <c r="F35" i="3"/>
  <c r="H35" i="3"/>
  <c r="E37" i="3"/>
  <c r="F37" i="3"/>
  <c r="H37" i="3"/>
  <c r="E38" i="3"/>
  <c r="F38" i="3"/>
  <c r="H38" i="3"/>
  <c r="E39" i="3"/>
  <c r="F39" i="3"/>
  <c r="H39" i="3"/>
  <c r="E40" i="3"/>
  <c r="F40" i="3"/>
  <c r="H40" i="3"/>
  <c r="E41" i="3"/>
  <c r="F41" i="3"/>
  <c r="H41" i="3"/>
  <c r="H30" i="13"/>
  <c r="I30" i="13"/>
  <c r="V30" i="13"/>
  <c r="W30" i="13"/>
  <c r="AH30" i="13"/>
  <c r="I40" i="13"/>
  <c r="V40" i="13"/>
  <c r="W40" i="13"/>
  <c r="AH40" i="13"/>
  <c r="H83" i="13"/>
  <c r="I83" i="13"/>
  <c r="V83" i="13"/>
  <c r="W83" i="13"/>
  <c r="AH83" i="13"/>
  <c r="H90" i="13"/>
  <c r="I90" i="13"/>
  <c r="AC90" i="13"/>
  <c r="AF90" i="13"/>
  <c r="AH90" i="13"/>
  <c r="I94" i="13"/>
  <c r="V94" i="13"/>
  <c r="W94" i="13"/>
  <c r="AC94" i="13"/>
  <c r="AF94" i="13"/>
  <c r="AH94" i="13"/>
  <c r="H144" i="13"/>
  <c r="I144" i="13"/>
  <c r="V144" i="13"/>
  <c r="W144" i="13"/>
  <c r="AH144" i="13"/>
  <c r="H151" i="13"/>
  <c r="I151" i="13"/>
  <c r="AC151" i="13"/>
  <c r="AF151" i="13"/>
  <c r="AH151" i="13"/>
  <c r="I155" i="13"/>
  <c r="V155" i="13"/>
  <c r="W155" i="13"/>
  <c r="AC155" i="13"/>
  <c r="AF155" i="13"/>
  <c r="AH155" i="13"/>
</calcChain>
</file>

<file path=xl/sharedStrings.xml><?xml version="1.0" encoding="utf-8"?>
<sst xmlns="http://schemas.openxmlformats.org/spreadsheetml/2006/main" count="1006" uniqueCount="241">
  <si>
    <t>Variable Costs:</t>
  </si>
  <si>
    <t>Annual</t>
  </si>
  <si>
    <t>Overhead</t>
  </si>
  <si>
    <t>Combine</t>
  </si>
  <si>
    <t>Total Fixed Costs</t>
  </si>
  <si>
    <t>Operation</t>
  </si>
  <si>
    <t>Description</t>
  </si>
  <si>
    <t>Per  Acre</t>
  </si>
  <si>
    <t>Total  Income:</t>
  </si>
  <si>
    <t>Seed and  Plants</t>
  </si>
  <si>
    <t>Chemicals</t>
  </si>
  <si>
    <t>Custom Work</t>
  </si>
  <si>
    <t>Hired  Labor  (Incl. Irrigation)</t>
  </si>
  <si>
    <t>Operator  Labor</t>
  </si>
  <si>
    <t>Machinery  Fuel</t>
  </si>
  <si>
    <t>Machinery  Repairs</t>
  </si>
  <si>
    <t>Irrigation  Power/Water</t>
  </si>
  <si>
    <t>Land  Charge</t>
  </si>
  <si>
    <t>Machinery  Ownership</t>
  </si>
  <si>
    <t>Building  Ownership</t>
  </si>
  <si>
    <t>Total  Fixed Costs:</t>
  </si>
  <si>
    <t>Total  Costs:</t>
  </si>
  <si>
    <t>Economic  Summary:</t>
  </si>
  <si>
    <t xml:space="preserve">Break-Even Yield (Per Acre) </t>
  </si>
  <si>
    <t>Total Cost Per Pound</t>
  </si>
  <si>
    <t>Ripper</t>
  </si>
  <si>
    <t>Plow &amp; Pack</t>
  </si>
  <si>
    <t>Harrow &amp; Roll</t>
  </si>
  <si>
    <t>Seedling Weed Control</t>
  </si>
  <si>
    <t>Buggy</t>
  </si>
  <si>
    <t>Pre-Emerge Weed Control</t>
  </si>
  <si>
    <t>Slug Control</t>
  </si>
  <si>
    <t>Fertilize - Spring</t>
  </si>
  <si>
    <t>Rodent Control</t>
  </si>
  <si>
    <t>Broadleaf Weed Control</t>
  </si>
  <si>
    <t>Rogue Weed Control</t>
  </si>
  <si>
    <t>Plant Growth Regulator</t>
  </si>
  <si>
    <t>Swath</t>
  </si>
  <si>
    <t>Swather</t>
  </si>
  <si>
    <t>Clean &amp; Bag Seed</t>
  </si>
  <si>
    <t>Custom</t>
  </si>
  <si>
    <t>Bale</t>
  </si>
  <si>
    <t>Flail</t>
  </si>
  <si>
    <t>Flail residue</t>
  </si>
  <si>
    <t>ATV/walk</t>
  </si>
  <si>
    <t>Weed Control</t>
  </si>
  <si>
    <t>Land charge</t>
  </si>
  <si>
    <t>Establishment</t>
  </si>
  <si>
    <t>Seed Cost</t>
  </si>
  <si>
    <t>Slug Bait Cost</t>
  </si>
  <si>
    <t>Growth Regulator Chemical Cost</t>
  </si>
  <si>
    <t>Rust Control Spray Chemical Cost</t>
  </si>
  <si>
    <t>Herbicide Cost</t>
  </si>
  <si>
    <t>Harvest</t>
  </si>
  <si>
    <t>Shipping</t>
  </si>
  <si>
    <t>Fertilizer/Lime</t>
  </si>
  <si>
    <t>Fertilizer Material</t>
  </si>
  <si>
    <t>YEAR ONE</t>
  </si>
  <si>
    <t>YEAR TWO</t>
  </si>
  <si>
    <t>Rent</t>
  </si>
  <si>
    <t>Fertilizer &amp; Lime</t>
  </si>
  <si>
    <t>Broadleaf Herbicide Cost</t>
  </si>
  <si>
    <t>COMMENTS</t>
  </si>
  <si>
    <t>ESTABLISHMENT</t>
  </si>
  <si>
    <t>Other Fixed Costs</t>
  </si>
  <si>
    <t>Other Variable Costs</t>
  </si>
  <si>
    <t xml:space="preserve">Hired  Labor  </t>
  </si>
  <si>
    <t>Irrigation  Power &amp; Water</t>
  </si>
  <si>
    <t>Seed &amp; Plants</t>
  </si>
  <si>
    <t>Management Fee</t>
  </si>
  <si>
    <t>Total Variable Costs</t>
  </si>
  <si>
    <t xml:space="preserve">Quantity </t>
  </si>
  <si>
    <t>Price</t>
  </si>
  <si>
    <t>Insurance</t>
  </si>
  <si>
    <t>Taxes (Real Estate)</t>
  </si>
  <si>
    <t>Professional</t>
  </si>
  <si>
    <t>Supplies</t>
  </si>
  <si>
    <t>TOTAL YEAR TWO COSTS</t>
  </si>
  <si>
    <t>TOTAL YEAR ONE COSTS</t>
  </si>
  <si>
    <t>Clean, Bag &amp; Ship</t>
  </si>
  <si>
    <t>Interest - Operating  Capital</t>
  </si>
  <si>
    <t>Phone</t>
  </si>
  <si>
    <t>Telephone &amp; Communications</t>
  </si>
  <si>
    <t>CPA, Attorney, Office, Meetings</t>
  </si>
  <si>
    <t>Farm and Office Supplies</t>
  </si>
  <si>
    <t>Real Estate</t>
  </si>
  <si>
    <t>Custom Harvest</t>
  </si>
  <si>
    <t>Custom Other Expenses</t>
  </si>
  <si>
    <t>Fall Fertilizer</t>
  </si>
  <si>
    <t>Machinery Ownership</t>
  </si>
  <si>
    <t>Building Ownership</t>
  </si>
  <si>
    <t>Establishment  Amortization</t>
  </si>
  <si>
    <t>Land Rent/Charge</t>
  </si>
  <si>
    <t>Interest</t>
  </si>
  <si>
    <t>Interest on Operating Capital</t>
  </si>
  <si>
    <t>Other Variables Costs</t>
  </si>
  <si>
    <t>Other Fixed Cost</t>
  </si>
  <si>
    <t>Oct</t>
  </si>
  <si>
    <t>Dec</t>
  </si>
  <si>
    <t>Mar</t>
  </si>
  <si>
    <t>May</t>
  </si>
  <si>
    <t>Jun</t>
  </si>
  <si>
    <t>Jul</t>
  </si>
  <si>
    <t>Aug</t>
  </si>
  <si>
    <t>Nov</t>
  </si>
  <si>
    <t>Apr</t>
  </si>
  <si>
    <t>Overhead - Fixed</t>
  </si>
  <si>
    <t>Operator Labor</t>
  </si>
  <si>
    <t>Hired Labor</t>
  </si>
  <si>
    <t xml:space="preserve">Utilities </t>
  </si>
  <si>
    <t>Land Charge</t>
  </si>
  <si>
    <t xml:space="preserve">Disc &amp; Pack/Harrow </t>
  </si>
  <si>
    <t>7% of Gross Receipts</t>
  </si>
  <si>
    <t>46-0-0 Urea</t>
  </si>
  <si>
    <t>Lime</t>
  </si>
  <si>
    <t>Wheel Tractor</t>
  </si>
  <si>
    <t>Offset Disc &amp; Pack/Harrow</t>
  </si>
  <si>
    <t>Tillage &amp; Finishing Combination</t>
  </si>
  <si>
    <t>Moldboard Plow &amp; Harrow/Roll</t>
  </si>
  <si>
    <t>Soil Probe/Auger</t>
  </si>
  <si>
    <t>Glyphosate</t>
  </si>
  <si>
    <t>Adjuvants, Surfactants &amp; Wetting Agents</t>
  </si>
  <si>
    <t>Assessed Property Tax</t>
  </si>
  <si>
    <t>Land Rent</t>
  </si>
  <si>
    <t>Machinery Depreciation</t>
  </si>
  <si>
    <t>Building Depreciation</t>
  </si>
  <si>
    <t>Overhead Charge</t>
  </si>
  <si>
    <t>Amortized Over Production Years</t>
  </si>
  <si>
    <t>Unit</t>
  </si>
  <si>
    <t>Acre</t>
  </si>
  <si>
    <t>Ton</t>
  </si>
  <si>
    <t>Improve Chemical Efficiency</t>
  </si>
  <si>
    <t>Custom Application</t>
  </si>
  <si>
    <t>Ditching - Drainage</t>
  </si>
  <si>
    <t>33-0-0-12</t>
  </si>
  <si>
    <t>ATV/Walk</t>
  </si>
  <si>
    <t>16-16-16</t>
  </si>
  <si>
    <t>Prowl H2O</t>
  </si>
  <si>
    <t>Liability - Non Payroll</t>
  </si>
  <si>
    <t>Slug Bait</t>
  </si>
  <si>
    <t>Fees, Tests, Certification, Bees</t>
  </si>
  <si>
    <t>Calculated revenue from harvested seed</t>
  </si>
  <si>
    <t>Data is imported from standards worksheet</t>
  </si>
  <si>
    <t>Net return + Owner labor + Operator labor + Management</t>
  </si>
  <si>
    <t>Total Costs / Value per pound</t>
  </si>
  <si>
    <t>Total Variable Costs:</t>
  </si>
  <si>
    <t>Total Income - Total Variable Costs</t>
  </si>
  <si>
    <t>Total Income - Total Costs</t>
  </si>
  <si>
    <t>Total Costs / Average Yield (Per Acre)</t>
  </si>
  <si>
    <t>Net Return Over Total Costs</t>
  </si>
  <si>
    <t>Net Return Over Variable Costs</t>
  </si>
  <si>
    <t>Return to Labor &amp; Management</t>
  </si>
  <si>
    <t>Production  and  Income:</t>
  </si>
  <si>
    <t>Yield</t>
  </si>
  <si>
    <t>Other Crop Income</t>
  </si>
  <si>
    <t>Total Costs (Variable + Fixed)</t>
  </si>
  <si>
    <t>Seed for Planting</t>
  </si>
  <si>
    <t>Economic summary calculations</t>
  </si>
  <si>
    <t>VARIABLE COSTS                    VARIABLE COSTS                    VARIABLE COSTS                    VARIABLE COSTS                    VARIABLE COSTS                    VARIABLE COSTS</t>
  </si>
  <si>
    <t xml:space="preserve">   </t>
  </si>
  <si>
    <t>FIXED COSTS                    FIXED COSTS                    FIXED COSTS                    FIXED COSTS</t>
  </si>
  <si>
    <t>Accumulative</t>
  </si>
  <si>
    <t>Sep</t>
  </si>
  <si>
    <t>Border Spray</t>
  </si>
  <si>
    <t>Border Spray Material Cost</t>
  </si>
  <si>
    <t>Spot Spray Weed Control</t>
  </si>
  <si>
    <t>Spot Spray Chemical Cost</t>
  </si>
  <si>
    <t>Palisade (PGR)</t>
  </si>
  <si>
    <t>Walk/ATV</t>
  </si>
  <si>
    <t>Value (per pound)</t>
  </si>
  <si>
    <t>Herbicide</t>
  </si>
  <si>
    <t>Rust Control - 1st Application</t>
  </si>
  <si>
    <t>Rust Control - 2nd Application</t>
  </si>
  <si>
    <t xml:space="preserve">Quilt/Fungicide </t>
  </si>
  <si>
    <t>Bale &amp; Stack Straw - Stumpage Check</t>
  </si>
  <si>
    <t>Weed and Insect Control</t>
  </si>
  <si>
    <t>Carbon Seeding</t>
  </si>
  <si>
    <t xml:space="preserve">46-0-0 Urea </t>
  </si>
  <si>
    <t>Jan</t>
  </si>
  <si>
    <t>Huskie</t>
  </si>
  <si>
    <t>Machinery Ownership &amp; Repair</t>
  </si>
  <si>
    <t>Building Ownership &amp; Repair</t>
  </si>
  <si>
    <r>
      <t xml:space="preserve">Crop  Enterprise  Cost Summary  for: </t>
    </r>
    <r>
      <rPr>
        <b/>
        <sz val="16"/>
        <color theme="3"/>
        <rFont val="Arial"/>
        <family val="2"/>
      </rPr>
      <t xml:space="preserve"> PERENNIAL RYEGRASS (Carbon Planted)</t>
    </r>
  </si>
  <si>
    <t>Fertilize Preplant (non carbon)</t>
  </si>
  <si>
    <t>Preplant Fertilizer Material (non carbon)</t>
  </si>
  <si>
    <t>Planting (non carbon)</t>
  </si>
  <si>
    <t>Seed Cost (non carbon)</t>
  </si>
  <si>
    <t>Taxes (Real Estate) 0 for fall estab.</t>
  </si>
  <si>
    <t>Land Cost - 0 for fall estab.</t>
  </si>
  <si>
    <t>Per Acre Cost</t>
  </si>
  <si>
    <t xml:space="preserve"> VARIABLE COSTS                    VARIABLE COSTS                    VARIABLE COSTS                    VARIABLE COSTS                    VARIABLE COSTS</t>
  </si>
  <si>
    <t xml:space="preserve">      FIXED COSTS                    FIXED COSTS                    FIXED COSTS</t>
  </si>
  <si>
    <t>Electricity, Propane, Irrigation, Sanitation</t>
  </si>
  <si>
    <t>Gallon</t>
  </si>
  <si>
    <t>PER Acre PERENNIAL RYEGRASS SEED COSTS (Based on Custom Rates)</t>
  </si>
  <si>
    <t>Pound</t>
  </si>
  <si>
    <t>Bale &amp; Stack Straw - 1000 Pound Bale</t>
  </si>
  <si>
    <t>Dolomite</t>
  </si>
  <si>
    <t>OGSBA Assessment</t>
  </si>
  <si>
    <t>Axiom Ounces</t>
  </si>
  <si>
    <t>Ounces</t>
  </si>
  <si>
    <t>Pint</t>
  </si>
  <si>
    <t>2% of Year One Gross Receipts</t>
  </si>
  <si>
    <t>Corporate Activity Tax Estimate</t>
  </si>
  <si>
    <t>Lime Material</t>
  </si>
  <si>
    <t>Application: Lime &amp; Dolomite</t>
  </si>
  <si>
    <t>Dolomite Material</t>
  </si>
  <si>
    <t>Rodent Bait</t>
  </si>
  <si>
    <t>TOTAL YEAR ESTABLISHMENT COSTS</t>
  </si>
  <si>
    <t>Nortron</t>
  </si>
  <si>
    <t xml:space="preserve">Nortron </t>
  </si>
  <si>
    <t>Per acre yield average</t>
  </si>
  <si>
    <t>Blue cell color  =  A formula or function</t>
  </si>
  <si>
    <t>Primary  Crop Value:</t>
  </si>
  <si>
    <t>Fixed Costs:</t>
  </si>
  <si>
    <t>Stumpage, straw sales, grazing, etc.</t>
  </si>
  <si>
    <t>Stinger</t>
  </si>
  <si>
    <t>8% Int for 3 Months on Variable Costs</t>
  </si>
  <si>
    <t>8% Int for 6 Months on Variable Costs</t>
  </si>
  <si>
    <t>Study prepared by Phil La Vine and David Sunderland. Send recommendations to: Comments@SunderlandSolutions.com</t>
  </si>
  <si>
    <r>
      <rPr>
        <b/>
        <sz val="12"/>
        <color theme="1"/>
        <rFont val="Arial"/>
        <family val="2"/>
      </rPr>
      <t>IMPORTAN</t>
    </r>
    <r>
      <rPr>
        <sz val="12"/>
        <color theme="1"/>
        <rFont val="Arial"/>
        <family val="2"/>
      </rPr>
      <t>T: This cost study was prepared on the basis that labor and applications were preformed on a "custom work" basis. Individual practices will vary from farm to farm and field to field based on best practices. Practices including noted pesticides and fertilizers are derived from study group input. Individuals utilizing these cost studies will want to use information that is pertinent to their own practices. Optional and alternative practices do exist. Producers, Seed Dealers and Crop Advisors are encouraged to recommend edits that can be used to refine this budget study.</t>
    </r>
  </si>
  <si>
    <t>Including Irrigation</t>
  </si>
  <si>
    <t xml:space="preserve">CAT Worksheet </t>
  </si>
  <si>
    <t>Herbicide (optional)</t>
  </si>
  <si>
    <t>Tractor and Sprayer</t>
  </si>
  <si>
    <t>Soil/Grid Sample (every 2-4 years)</t>
  </si>
  <si>
    <t>Charcoal + Urea Mix</t>
  </si>
  <si>
    <t>OGSBA negotiated price</t>
  </si>
  <si>
    <t>Management Fee (Owner/Operator)</t>
  </si>
  <si>
    <t>Production Year:  2024</t>
  </si>
  <si>
    <t>Costs to Establish - are amortized over production years</t>
  </si>
  <si>
    <t>Crop Sequence</t>
  </si>
  <si>
    <t>Cost Category</t>
  </si>
  <si>
    <t>Calendar Sequence</t>
  </si>
  <si>
    <t>Costs to Establish (amortized)</t>
  </si>
  <si>
    <t>Production Years</t>
  </si>
  <si>
    <t>Anti-Foam</t>
  </si>
  <si>
    <t>Tooling Description (Inputs may vary)</t>
  </si>
  <si>
    <t>Owner Operator Labor</t>
  </si>
  <si>
    <t>Fuel: Diesel, Gas, Oil, Lubricants</t>
  </si>
  <si>
    <t>Other Fixed or Overhead Costs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</si>
</sst>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8" formatCode="&quot;$&quot;#,##0.00_);[Red]\(&quot;$&quot;#,##0.00\)"/>
    <numFmt numFmtId="44" formatCode="_(&quot;$&quot;* #,##0.00_);_(&quot;$&quot;* \(#,##0.00\);_(&quot;$&quot;* &quot;-&quot;??_);_(@_)"/>
    <numFmt numFmtId="164" formatCode="0.0%"/>
    <numFmt numFmtId="165" formatCode="0.000"/>
    <numFmt numFmtId="166" formatCode="#,##0.000"/>
  </numFmts>
  <fonts count="22" x14ac:knownFonts="1">
    <font>
      <sz val="10"/>
      <color rgb="FF000000"/>
      <name val="Times New Roman"/>
      <charset val="204"/>
    </font>
    <font>
      <sz val="10"/>
      <color rgb="FF000000"/>
      <name val="Times New Roman"/>
      <family val="1"/>
    </font>
    <font>
      <b/>
      <sz val="16"/>
      <color theme="1"/>
      <name val="Arial"/>
      <family val="2"/>
    </font>
    <font>
      <b/>
      <sz val="16"/>
      <color theme="3"/>
      <name val="Arial"/>
      <family val="2"/>
    </font>
    <font>
      <sz val="10"/>
      <color rgb="FF000000"/>
      <name val="Times New Roman"/>
      <family val="1"/>
    </font>
    <font>
      <b/>
      <sz val="14"/>
      <color theme="1"/>
      <name val="Arial"/>
      <family val="2"/>
    </font>
    <font>
      <b/>
      <sz val="16"/>
      <color rgb="FF000000"/>
      <name val="Arial"/>
      <family val="2"/>
    </font>
    <font>
      <b/>
      <sz val="12"/>
      <color rgb="FF000000"/>
      <name val="Arial"/>
      <family val="2"/>
    </font>
    <font>
      <b/>
      <sz val="12"/>
      <color theme="1"/>
      <name val="Arial"/>
      <family val="2"/>
    </font>
    <font>
      <sz val="10"/>
      <color rgb="FF000000"/>
      <name val="Times New Roman"/>
      <family val="1"/>
    </font>
    <font>
      <sz val="12"/>
      <color rgb="FF000000"/>
      <name val="Arial"/>
      <family val="2"/>
    </font>
    <font>
      <sz val="12"/>
      <name val="Arial"/>
      <family val="2"/>
    </font>
    <font>
      <b/>
      <sz val="12"/>
      <name val="Arial"/>
      <family val="2"/>
    </font>
    <font>
      <sz val="12"/>
      <color theme="1"/>
      <name val="Arial"/>
      <family val="2"/>
    </font>
    <font>
      <sz val="8"/>
      <name val="Times New Roman"/>
      <family val="1"/>
    </font>
    <font>
      <b/>
      <sz val="12"/>
      <color rgb="FFFF0000"/>
      <name val="Arial"/>
      <family val="2"/>
    </font>
    <font>
      <sz val="12"/>
      <color rgb="FF2A2A2A"/>
      <name val="Arial"/>
      <family val="2"/>
    </font>
    <font>
      <sz val="12"/>
      <color rgb="FFFF0000"/>
      <name val="Arial"/>
      <family val="2"/>
    </font>
    <font>
      <sz val="12"/>
      <color rgb="FF3F3F3F"/>
      <name val="Arial"/>
      <family val="2"/>
    </font>
    <font>
      <sz val="12"/>
      <color theme="3"/>
      <name val="Arial"/>
      <family val="2"/>
    </font>
    <font>
      <sz val="11"/>
      <name val="Arial"/>
      <family val="2"/>
    </font>
    <font>
      <sz val="14"/>
      <color theme="1"/>
      <name val="Calibri"/>
      <family val="2"/>
      <scheme val="minor"/>
    </font>
  </fonts>
  <fills count="8">
    <fill>
      <patternFill patternType="none"/>
    </fill>
    <fill>
      <patternFill patternType="gray125"/>
    </fill>
    <fill>
      <patternFill patternType="solid">
        <fgColor theme="4" tint="0.79998168889431442"/>
        <bgColor indexed="64"/>
      </patternFill>
    </fill>
    <fill>
      <patternFill patternType="solid">
        <fgColor rgb="FFDCE6F1"/>
        <bgColor rgb="FF000000"/>
      </patternFill>
    </fill>
    <fill>
      <patternFill patternType="solid">
        <fgColor theme="6" tint="0.59999389629810485"/>
        <bgColor indexed="64"/>
      </patternFill>
    </fill>
    <fill>
      <patternFill patternType="solid">
        <fgColor rgb="FFDCE6F0"/>
        <bgColor indexed="64"/>
      </patternFill>
    </fill>
    <fill>
      <patternFill patternType="solid">
        <fgColor rgb="FFDCE6F1"/>
        <bgColor indexed="64"/>
      </patternFill>
    </fill>
    <fill>
      <patternFill patternType="solid">
        <fgColor rgb="FFFFFFE9"/>
        <bgColor indexed="64"/>
      </patternFill>
    </fill>
  </fills>
  <borders count="37">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top/>
      <bottom/>
      <diagonal/>
    </border>
    <border>
      <left/>
      <right style="medium">
        <color indexed="64"/>
      </right>
      <top style="medium">
        <color indexed="64"/>
      </top>
      <bottom style="medium">
        <color indexed="64"/>
      </bottom>
      <diagonal/>
    </border>
    <border>
      <left style="thin">
        <color indexed="64"/>
      </left>
      <right/>
      <top/>
      <bottom style="thin">
        <color indexed="64"/>
      </bottom>
      <diagonal/>
    </border>
    <border>
      <left style="thin">
        <color indexed="64"/>
      </left>
      <right/>
      <top style="thin">
        <color indexed="64"/>
      </top>
      <bottom/>
      <diagonal/>
    </border>
    <border>
      <left style="medium">
        <color indexed="64"/>
      </left>
      <right style="medium">
        <color indexed="64"/>
      </right>
      <top style="thin">
        <color indexed="64"/>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style="medium">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diagonalUp="1">
      <left style="thin">
        <color indexed="64"/>
      </left>
      <right style="thin">
        <color indexed="64"/>
      </right>
      <top style="medium">
        <color indexed="64"/>
      </top>
      <bottom style="medium">
        <color indexed="64"/>
      </bottom>
      <diagonal style="thin">
        <color indexed="64"/>
      </diagonal>
    </border>
    <border>
      <left/>
      <right/>
      <top style="thin">
        <color indexed="64"/>
      </top>
      <bottom style="thin">
        <color indexed="64"/>
      </bottom>
      <diagonal/>
    </border>
    <border>
      <left/>
      <right style="thin">
        <color indexed="64"/>
      </right>
      <top/>
      <bottom style="thin">
        <color indexed="64"/>
      </bottom>
      <diagonal/>
    </border>
    <border diagonalUp="1">
      <left style="thin">
        <color indexed="64"/>
      </left>
      <right style="thin">
        <color indexed="64"/>
      </right>
      <top style="thin">
        <color indexed="64"/>
      </top>
      <bottom/>
      <diagonal style="thin">
        <color indexed="64"/>
      </diagonal>
    </border>
    <border>
      <left/>
      <right style="thin">
        <color indexed="64"/>
      </right>
      <top style="thin">
        <color indexed="64"/>
      </top>
      <bottom/>
      <diagonal/>
    </border>
    <border>
      <left style="thin">
        <color theme="1"/>
      </left>
      <right style="thin">
        <color theme="1"/>
      </right>
      <top style="thin">
        <color theme="1"/>
      </top>
      <bottom style="thin">
        <color theme="1"/>
      </bottom>
      <diagonal/>
    </border>
  </borders>
  <cellStyleXfs count="4">
    <xf numFmtId="0" fontId="0" fillId="0" borderId="0"/>
    <xf numFmtId="0" fontId="1" fillId="0" borderId="0"/>
    <xf numFmtId="44" fontId="4" fillId="0" borderId="0" applyFont="0" applyFill="0" applyBorder="0" applyAlignment="0" applyProtection="0"/>
    <xf numFmtId="9" fontId="9" fillId="0" borderId="0" applyFont="0" applyFill="0" applyBorder="0" applyAlignment="0" applyProtection="0"/>
  </cellStyleXfs>
  <cellXfs count="223">
    <xf numFmtId="0" fontId="0" fillId="0" borderId="0" xfId="0" applyAlignment="1">
      <alignment horizontal="left" vertical="top"/>
    </xf>
    <xf numFmtId="2" fontId="2" fillId="0" borderId="0" xfId="2" applyNumberFormat="1" applyFont="1" applyAlignment="1">
      <alignment vertical="top"/>
    </xf>
    <xf numFmtId="0" fontId="6" fillId="0" borderId="0" xfId="1" applyFont="1"/>
    <xf numFmtId="0" fontId="7" fillId="0" borderId="0" xfId="1" applyFont="1" applyAlignment="1">
      <alignment horizontal="center"/>
    </xf>
    <xf numFmtId="0" fontId="7" fillId="0" borderId="0" xfId="1" applyFont="1"/>
    <xf numFmtId="0" fontId="7" fillId="0" borderId="0" xfId="1" applyFont="1" applyAlignment="1">
      <alignment wrapText="1"/>
    </xf>
    <xf numFmtId="0" fontId="10" fillId="0" borderId="0" xfId="1" applyFont="1" applyAlignment="1">
      <alignment horizontal="left"/>
    </xf>
    <xf numFmtId="4" fontId="10" fillId="0" borderId="0" xfId="1" applyNumberFormat="1" applyFont="1" applyAlignment="1">
      <alignment horizontal="right"/>
    </xf>
    <xf numFmtId="4" fontId="10" fillId="0" borderId="0" xfId="1" applyNumberFormat="1" applyFont="1" applyAlignment="1">
      <alignment horizontal="left"/>
    </xf>
    <xf numFmtId="0" fontId="10" fillId="0" borderId="0" xfId="1" applyFont="1" applyAlignment="1">
      <alignment horizontal="left" wrapText="1"/>
    </xf>
    <xf numFmtId="0" fontId="11" fillId="0" borderId="0" xfId="1" applyFont="1" applyAlignment="1">
      <alignment horizontal="left"/>
    </xf>
    <xf numFmtId="4" fontId="11" fillId="0" borderId="0" xfId="1" applyNumberFormat="1" applyFont="1" applyAlignment="1">
      <alignment horizontal="right"/>
    </xf>
    <xf numFmtId="0" fontId="11" fillId="0" borderId="6" xfId="1" applyFont="1" applyBorder="1"/>
    <xf numFmtId="0" fontId="11" fillId="0" borderId="6" xfId="1" applyFont="1" applyBorder="1" applyAlignment="1" applyProtection="1">
      <alignment wrapText="1"/>
      <protection locked="0"/>
    </xf>
    <xf numFmtId="4" fontId="10" fillId="0" borderId="18" xfId="1" applyNumberFormat="1" applyFont="1" applyBorder="1" applyAlignment="1">
      <alignment horizontal="right"/>
    </xf>
    <xf numFmtId="0" fontId="11" fillId="0" borderId="6" xfId="1" applyFont="1" applyBorder="1" applyAlignment="1">
      <alignment horizontal="left"/>
    </xf>
    <xf numFmtId="0" fontId="11" fillId="0" borderId="6" xfId="1" applyFont="1" applyBorder="1" applyAlignment="1" applyProtection="1">
      <alignment horizontal="left" wrapText="1"/>
      <protection locked="0"/>
    </xf>
    <xf numFmtId="17" fontId="11" fillId="0" borderId="6" xfId="1" applyNumberFormat="1" applyFont="1" applyBorder="1" applyAlignment="1">
      <alignment horizontal="left"/>
    </xf>
    <xf numFmtId="0" fontId="13" fillId="0" borderId="6" xfId="0" applyFont="1" applyBorder="1" applyAlignment="1" applyProtection="1">
      <alignment horizontal="left" wrapText="1"/>
      <protection locked="0"/>
    </xf>
    <xf numFmtId="17" fontId="10" fillId="0" borderId="6" xfId="1" applyNumberFormat="1" applyFont="1" applyBorder="1" applyAlignment="1" applyProtection="1">
      <alignment horizontal="left"/>
      <protection locked="0"/>
    </xf>
    <xf numFmtId="0" fontId="11" fillId="0" borderId="6" xfId="0" applyFont="1" applyBorder="1" applyAlignment="1" applyProtection="1">
      <alignment horizontal="left" wrapText="1"/>
      <protection locked="0"/>
    </xf>
    <xf numFmtId="0" fontId="11" fillId="0" borderId="6" xfId="1" applyFont="1" applyBorder="1" applyAlignment="1">
      <alignment horizontal="left" wrapText="1"/>
    </xf>
    <xf numFmtId="0" fontId="11" fillId="0" borderId="0" xfId="1" applyFont="1" applyAlignment="1">
      <alignment horizontal="left" wrapText="1"/>
    </xf>
    <xf numFmtId="0" fontId="11" fillId="0" borderId="0" xfId="1" applyFont="1" applyAlignment="1">
      <alignment horizontal="center"/>
    </xf>
    <xf numFmtId="2" fontId="8" fillId="0" borderId="0" xfId="2" applyNumberFormat="1" applyFont="1" applyFill="1" applyBorder="1" applyAlignment="1" applyProtection="1"/>
    <xf numFmtId="0" fontId="10" fillId="0" borderId="6" xfId="1" applyFont="1" applyBorder="1" applyAlignment="1" applyProtection="1">
      <alignment horizontal="left" wrapText="1"/>
      <protection locked="0"/>
    </xf>
    <xf numFmtId="4" fontId="10" fillId="2" borderId="6" xfId="1" applyNumberFormat="1" applyFont="1" applyFill="1" applyBorder="1" applyAlignment="1">
      <alignment horizontal="right"/>
    </xf>
    <xf numFmtId="0" fontId="11" fillId="0" borderId="6" xfId="1" applyFont="1" applyBorder="1" applyAlignment="1" applyProtection="1">
      <alignment horizontal="left"/>
      <protection locked="0"/>
    </xf>
    <xf numFmtId="0" fontId="11" fillId="0" borderId="9" xfId="1" applyFont="1" applyBorder="1"/>
    <xf numFmtId="0" fontId="11" fillId="0" borderId="9" xfId="1" applyFont="1" applyBorder="1" applyAlignment="1">
      <alignment horizontal="left"/>
    </xf>
    <xf numFmtId="0" fontId="11" fillId="0" borderId="9" xfId="1" applyFont="1" applyBorder="1" applyAlignment="1" applyProtection="1">
      <alignment horizontal="left" wrapText="1"/>
      <protection locked="0"/>
    </xf>
    <xf numFmtId="17" fontId="11" fillId="0" borderId="9" xfId="1" applyNumberFormat="1" applyFont="1" applyBorder="1" applyAlignment="1">
      <alignment horizontal="left"/>
    </xf>
    <xf numFmtId="4" fontId="10" fillId="0" borderId="17" xfId="1" applyNumberFormat="1" applyFont="1" applyBorder="1" applyAlignment="1">
      <alignment horizontal="right"/>
    </xf>
    <xf numFmtId="0" fontId="11" fillId="0" borderId="9" xfId="1" applyFont="1" applyBorder="1" applyAlignment="1" applyProtection="1">
      <alignment wrapText="1"/>
      <protection locked="0"/>
    </xf>
    <xf numFmtId="0" fontId="11" fillId="0" borderId="12" xfId="1" applyFont="1" applyBorder="1" applyAlignment="1">
      <alignment horizontal="left"/>
    </xf>
    <xf numFmtId="17" fontId="10" fillId="0" borderId="9" xfId="1" applyNumberFormat="1" applyFont="1" applyBorder="1" applyAlignment="1" applyProtection="1">
      <alignment horizontal="left"/>
      <protection locked="0"/>
    </xf>
    <xf numFmtId="2" fontId="8" fillId="0" borderId="6" xfId="2" applyNumberFormat="1" applyFont="1" applyFill="1" applyBorder="1" applyAlignment="1" applyProtection="1">
      <alignment horizontal="center" vertical="center"/>
    </xf>
    <xf numFmtId="2" fontId="7" fillId="0" borderId="6" xfId="0" applyNumberFormat="1" applyFont="1" applyBorder="1" applyAlignment="1">
      <alignment horizontal="center" vertical="center"/>
    </xf>
    <xf numFmtId="4" fontId="11" fillId="2" borderId="11" xfId="1" applyNumberFormat="1" applyFont="1" applyFill="1" applyBorder="1" applyAlignment="1">
      <alignment horizontal="right"/>
    </xf>
    <xf numFmtId="4" fontId="8" fillId="0" borderId="0" xfId="2" applyNumberFormat="1" applyFont="1" applyFill="1" applyBorder="1" applyAlignment="1" applyProtection="1">
      <alignment horizontal="center" vertical="center"/>
    </xf>
    <xf numFmtId="4" fontId="7" fillId="2" borderId="8" xfId="1" applyNumberFormat="1" applyFont="1" applyFill="1" applyBorder="1" applyAlignment="1">
      <alignment horizontal="right"/>
    </xf>
    <xf numFmtId="4" fontId="11" fillId="0" borderId="9" xfId="1" applyNumberFormat="1" applyFont="1" applyBorder="1" applyAlignment="1">
      <alignment horizontal="right"/>
    </xf>
    <xf numFmtId="4" fontId="11" fillId="0" borderId="6" xfId="1" applyNumberFormat="1" applyFont="1" applyBorder="1" applyAlignment="1">
      <alignment horizontal="right"/>
    </xf>
    <xf numFmtId="4" fontId="11" fillId="2" borderId="6" xfId="1" applyNumberFormat="1" applyFont="1" applyFill="1" applyBorder="1" applyAlignment="1">
      <alignment horizontal="right"/>
    </xf>
    <xf numFmtId="164" fontId="11" fillId="0" borderId="7" xfId="3" applyNumberFormat="1" applyFont="1" applyFill="1" applyBorder="1" applyAlignment="1" applyProtection="1">
      <alignment horizontal="right"/>
    </xf>
    <xf numFmtId="4" fontId="11" fillId="2" borderId="15" xfId="1" applyNumberFormat="1" applyFont="1" applyFill="1" applyBorder="1" applyAlignment="1">
      <alignment horizontal="right"/>
    </xf>
    <xf numFmtId="4" fontId="11" fillId="0" borderId="5" xfId="1" applyNumberFormat="1" applyFont="1" applyBorder="1" applyAlignment="1">
      <alignment horizontal="right"/>
    </xf>
    <xf numFmtId="4" fontId="7" fillId="0" borderId="0" xfId="1" applyNumberFormat="1" applyFont="1" applyAlignment="1">
      <alignment horizontal="right"/>
    </xf>
    <xf numFmtId="4" fontId="7" fillId="2" borderId="16" xfId="1" applyNumberFormat="1" applyFont="1" applyFill="1" applyBorder="1" applyAlignment="1">
      <alignment horizontal="right"/>
    </xf>
    <xf numFmtId="4" fontId="7" fillId="2" borderId="22" xfId="1" applyNumberFormat="1" applyFont="1" applyFill="1" applyBorder="1" applyAlignment="1">
      <alignment horizontal="right"/>
    </xf>
    <xf numFmtId="4" fontId="12" fillId="0" borderId="0" xfId="1" applyNumberFormat="1" applyFont="1" applyAlignment="1">
      <alignment horizontal="right"/>
    </xf>
    <xf numFmtId="4" fontId="7" fillId="2" borderId="19" xfId="1" applyNumberFormat="1" applyFont="1" applyFill="1" applyBorder="1" applyAlignment="1">
      <alignment horizontal="right"/>
    </xf>
    <xf numFmtId="4" fontId="11" fillId="2" borderId="17" xfId="1" applyNumberFormat="1" applyFont="1" applyFill="1" applyBorder="1" applyAlignment="1">
      <alignment horizontal="right"/>
    </xf>
    <xf numFmtId="4" fontId="11" fillId="2" borderId="9" xfId="1" applyNumberFormat="1" applyFont="1" applyFill="1" applyBorder="1" applyAlignment="1">
      <alignment horizontal="right"/>
    </xf>
    <xf numFmtId="4" fontId="11" fillId="2" borderId="18" xfId="1" applyNumberFormat="1" applyFont="1" applyFill="1" applyBorder="1" applyAlignment="1">
      <alignment horizontal="right"/>
    </xf>
    <xf numFmtId="4" fontId="7" fillId="2" borderId="20" xfId="1" applyNumberFormat="1" applyFont="1" applyFill="1" applyBorder="1" applyAlignment="1">
      <alignment horizontal="right"/>
    </xf>
    <xf numFmtId="4" fontId="7" fillId="2" borderId="3" xfId="1" applyNumberFormat="1" applyFont="1" applyFill="1" applyBorder="1" applyAlignment="1">
      <alignment horizontal="right"/>
    </xf>
    <xf numFmtId="4" fontId="10" fillId="2" borderId="17" xfId="1" applyNumberFormat="1" applyFont="1" applyFill="1" applyBorder="1" applyAlignment="1">
      <alignment horizontal="right"/>
    </xf>
    <xf numFmtId="4" fontId="10" fillId="2" borderId="9" xfId="1" applyNumberFormat="1" applyFont="1" applyFill="1" applyBorder="1" applyAlignment="1">
      <alignment horizontal="right"/>
    </xf>
    <xf numFmtId="4" fontId="10" fillId="2" borderId="12" xfId="1" applyNumberFormat="1" applyFont="1" applyFill="1" applyBorder="1" applyAlignment="1">
      <alignment horizontal="right"/>
    </xf>
    <xf numFmtId="4" fontId="10" fillId="2" borderId="18" xfId="1" applyNumberFormat="1" applyFont="1" applyFill="1" applyBorder="1" applyAlignment="1">
      <alignment horizontal="right"/>
    </xf>
    <xf numFmtId="4" fontId="10" fillId="2" borderId="11" xfId="1" applyNumberFormat="1" applyFont="1" applyFill="1" applyBorder="1" applyAlignment="1">
      <alignment horizontal="right"/>
    </xf>
    <xf numFmtId="4" fontId="10" fillId="2" borderId="17" xfId="0" applyNumberFormat="1" applyFont="1" applyFill="1" applyBorder="1" applyAlignment="1">
      <alignment horizontal="right"/>
    </xf>
    <xf numFmtId="4" fontId="10" fillId="2" borderId="0" xfId="0" applyNumberFormat="1" applyFont="1" applyFill="1" applyAlignment="1">
      <alignment horizontal="right"/>
    </xf>
    <xf numFmtId="4" fontId="10" fillId="2" borderId="18" xfId="0" applyNumberFormat="1" applyFont="1" applyFill="1" applyBorder="1" applyAlignment="1">
      <alignment horizontal="right"/>
    </xf>
    <xf numFmtId="4" fontId="10" fillId="2" borderId="6" xfId="0" applyNumberFormat="1" applyFont="1" applyFill="1" applyBorder="1" applyAlignment="1">
      <alignment horizontal="right"/>
    </xf>
    <xf numFmtId="4" fontId="10" fillId="2" borderId="11" xfId="0" applyNumberFormat="1" applyFont="1" applyFill="1" applyBorder="1" applyAlignment="1">
      <alignment horizontal="right"/>
    </xf>
    <xf numFmtId="4" fontId="10" fillId="2" borderId="7" xfId="1" applyNumberFormat="1" applyFont="1" applyFill="1" applyBorder="1" applyAlignment="1">
      <alignment horizontal="right"/>
    </xf>
    <xf numFmtId="4" fontId="10" fillId="0" borderId="17" xfId="0" applyNumberFormat="1" applyFont="1" applyBorder="1" applyAlignment="1">
      <alignment horizontal="right"/>
    </xf>
    <xf numFmtId="4" fontId="10" fillId="0" borderId="18" xfId="0" applyNumberFormat="1" applyFont="1" applyBorder="1" applyAlignment="1">
      <alignment horizontal="right"/>
    </xf>
    <xf numFmtId="164" fontId="11" fillId="0" borderId="9" xfId="3" applyNumberFormat="1" applyFont="1" applyFill="1" applyBorder="1" applyAlignment="1" applyProtection="1">
      <alignment horizontal="right"/>
    </xf>
    <xf numFmtId="2" fontId="8" fillId="0" borderId="7" xfId="2" applyNumberFormat="1" applyFont="1" applyFill="1" applyBorder="1" applyAlignment="1" applyProtection="1">
      <alignment horizontal="center" vertical="center"/>
    </xf>
    <xf numFmtId="2" fontId="7" fillId="0" borderId="5" xfId="0" applyNumberFormat="1" applyFont="1" applyBorder="1" applyAlignment="1">
      <alignment horizontal="center" vertical="center"/>
    </xf>
    <xf numFmtId="2" fontId="7" fillId="0" borderId="7" xfId="0" applyNumberFormat="1" applyFont="1" applyBorder="1" applyAlignment="1">
      <alignment horizontal="center" vertical="center"/>
    </xf>
    <xf numFmtId="2" fontId="13" fillId="0" borderId="0" xfId="2" applyNumberFormat="1" applyFont="1" applyBorder="1" applyAlignment="1">
      <alignment vertical="center" wrapText="1"/>
    </xf>
    <xf numFmtId="2" fontId="8" fillId="0" borderId="0" xfId="2" applyNumberFormat="1" applyFont="1" applyBorder="1" applyAlignment="1">
      <alignment vertical="top" wrapText="1"/>
    </xf>
    <xf numFmtId="2" fontId="13" fillId="0" borderId="0" xfId="2" applyNumberFormat="1" applyFont="1" applyAlignment="1">
      <alignment vertical="center" wrapText="1"/>
    </xf>
    <xf numFmtId="17" fontId="11" fillId="0" borderId="6" xfId="1" applyNumberFormat="1" applyFont="1" applyBorder="1" applyAlignment="1" applyProtection="1">
      <alignment horizontal="left"/>
      <protection locked="0"/>
    </xf>
    <xf numFmtId="4" fontId="12" fillId="2" borderId="16" xfId="1" applyNumberFormat="1" applyFont="1" applyFill="1" applyBorder="1" applyAlignment="1">
      <alignment horizontal="right"/>
    </xf>
    <xf numFmtId="4" fontId="11" fillId="0" borderId="0" xfId="1" applyNumberFormat="1" applyFont="1" applyAlignment="1">
      <alignment horizontal="left"/>
    </xf>
    <xf numFmtId="4" fontId="7" fillId="2" borderId="29" xfId="1" applyNumberFormat="1" applyFont="1" applyFill="1" applyBorder="1" applyAlignment="1">
      <alignment horizontal="right"/>
    </xf>
    <xf numFmtId="4" fontId="10" fillId="2" borderId="14" xfId="0" applyNumberFormat="1" applyFont="1" applyFill="1" applyBorder="1" applyAlignment="1">
      <alignment horizontal="right"/>
    </xf>
    <xf numFmtId="4" fontId="10" fillId="2" borderId="15" xfId="1" applyNumberFormat="1" applyFont="1" applyFill="1" applyBorder="1" applyAlignment="1">
      <alignment horizontal="right"/>
    </xf>
    <xf numFmtId="0" fontId="12" fillId="4" borderId="1" xfId="1" applyFont="1" applyFill="1" applyBorder="1" applyAlignment="1">
      <alignment horizontal="center" vertical="center" wrapText="1"/>
    </xf>
    <xf numFmtId="0" fontId="12" fillId="4" borderId="2" xfId="1" applyFont="1" applyFill="1" applyBorder="1" applyAlignment="1">
      <alignment horizontal="center" vertical="center" wrapText="1"/>
    </xf>
    <xf numFmtId="0" fontId="12" fillId="4" borderId="2" xfId="1" applyFont="1" applyFill="1" applyBorder="1" applyAlignment="1" applyProtection="1">
      <alignment horizontal="center" vertical="center" wrapText="1"/>
      <protection locked="0"/>
    </xf>
    <xf numFmtId="4" fontId="12" fillId="4" borderId="2" xfId="1" applyNumberFormat="1" applyFont="1" applyFill="1" applyBorder="1" applyAlignment="1">
      <alignment horizontal="center" vertical="center" wrapText="1"/>
    </xf>
    <xf numFmtId="4" fontId="7" fillId="4" borderId="2" xfId="1" applyNumberFormat="1" applyFont="1" applyFill="1" applyBorder="1" applyAlignment="1">
      <alignment horizontal="center" vertical="center" wrapText="1"/>
    </xf>
    <xf numFmtId="4" fontId="8" fillId="4" borderId="2" xfId="2" applyNumberFormat="1" applyFont="1" applyFill="1" applyBorder="1" applyAlignment="1" applyProtection="1">
      <alignment horizontal="center" vertical="center" wrapText="1"/>
    </xf>
    <xf numFmtId="4" fontId="8" fillId="4" borderId="3" xfId="2" applyNumberFormat="1" applyFont="1" applyFill="1" applyBorder="1" applyAlignment="1" applyProtection="1">
      <alignment horizontal="center" vertical="center" wrapText="1"/>
    </xf>
    <xf numFmtId="4" fontId="7" fillId="4" borderId="3" xfId="1" applyNumberFormat="1" applyFont="1" applyFill="1" applyBorder="1" applyAlignment="1">
      <alignment horizontal="center" vertical="center" wrapText="1"/>
    </xf>
    <xf numFmtId="4" fontId="10" fillId="0" borderId="0" xfId="1" applyNumberFormat="1" applyFont="1" applyAlignment="1">
      <alignment horizontal="center" vertical="center" wrapText="1"/>
    </xf>
    <xf numFmtId="0" fontId="10" fillId="0" borderId="0" xfId="1" applyFont="1" applyAlignment="1">
      <alignment horizontal="center" vertical="center" wrapText="1"/>
    </xf>
    <xf numFmtId="4" fontId="7" fillId="4" borderId="31" xfId="1" applyNumberFormat="1" applyFont="1" applyFill="1" applyBorder="1" applyAlignment="1">
      <alignment horizontal="center" vertical="center" wrapText="1"/>
    </xf>
    <xf numFmtId="2" fontId="8" fillId="0" borderId="0" xfId="2" applyNumberFormat="1" applyFont="1" applyAlignment="1">
      <alignment vertical="top"/>
    </xf>
    <xf numFmtId="2" fontId="13" fillId="0" borderId="0" xfId="2" applyNumberFormat="1" applyFont="1" applyFill="1" applyBorder="1" applyAlignment="1">
      <alignment vertical="center"/>
    </xf>
    <xf numFmtId="2" fontId="15" fillId="0" borderId="0" xfId="2" applyNumberFormat="1" applyFont="1" applyAlignment="1">
      <alignment vertical="top"/>
    </xf>
    <xf numFmtId="2" fontId="13" fillId="0" borderId="0" xfId="2" applyNumberFormat="1" applyFont="1" applyAlignment="1">
      <alignment horizontal="left" vertical="center" indent="3"/>
    </xf>
    <xf numFmtId="2" fontId="13" fillId="0" borderId="0" xfId="2" applyNumberFormat="1" applyFont="1" applyAlignment="1">
      <alignment vertical="center"/>
    </xf>
    <xf numFmtId="2" fontId="5" fillId="0" borderId="1" xfId="2" applyNumberFormat="1" applyFont="1" applyBorder="1" applyAlignment="1">
      <alignment horizontal="center" vertical="center"/>
    </xf>
    <xf numFmtId="4" fontId="5" fillId="0" borderId="2" xfId="2" applyNumberFormat="1" applyFont="1" applyBorder="1" applyAlignment="1">
      <alignment horizontal="center" vertical="center"/>
    </xf>
    <xf numFmtId="4" fontId="5" fillId="0" borderId="2" xfId="2" applyNumberFormat="1" applyFont="1" applyBorder="1" applyAlignment="1">
      <alignment vertical="center"/>
    </xf>
    <xf numFmtId="2" fontId="5" fillId="0" borderId="2" xfId="2" applyNumberFormat="1" applyFont="1" applyBorder="1" applyAlignment="1">
      <alignment vertical="top"/>
    </xf>
    <xf numFmtId="2" fontId="5" fillId="0" borderId="2" xfId="2" applyNumberFormat="1" applyFont="1" applyBorder="1" applyAlignment="1">
      <alignment horizontal="center" vertical="center"/>
    </xf>
    <xf numFmtId="4" fontId="5" fillId="0" borderId="2" xfId="2" applyNumberFormat="1" applyFont="1" applyFill="1" applyBorder="1" applyAlignment="1">
      <alignment horizontal="center" vertical="center"/>
    </xf>
    <xf numFmtId="2" fontId="5" fillId="0" borderId="2" xfId="2" applyNumberFormat="1" applyFont="1" applyFill="1" applyBorder="1" applyAlignment="1">
      <alignment vertical="center"/>
    </xf>
    <xf numFmtId="2" fontId="8" fillId="0" borderId="0" xfId="2" applyNumberFormat="1" applyFont="1" applyAlignment="1">
      <alignment vertical="center"/>
    </xf>
    <xf numFmtId="4" fontId="12" fillId="2" borderId="8" xfId="1" applyNumberFormat="1" applyFont="1" applyFill="1" applyBorder="1" applyAlignment="1">
      <alignment horizontal="right"/>
    </xf>
    <xf numFmtId="4" fontId="12" fillId="2" borderId="27" xfId="1" applyNumberFormat="1" applyFont="1" applyFill="1" applyBorder="1" applyAlignment="1">
      <alignment horizontal="right"/>
    </xf>
    <xf numFmtId="4" fontId="12" fillId="2" borderId="2" xfId="1" applyNumberFormat="1" applyFont="1" applyFill="1" applyBorder="1" applyAlignment="1">
      <alignment horizontal="right"/>
    </xf>
    <xf numFmtId="4" fontId="12" fillId="0" borderId="2" xfId="1" applyNumberFormat="1" applyFont="1" applyBorder="1" applyAlignment="1">
      <alignment horizontal="right"/>
    </xf>
    <xf numFmtId="4" fontId="12" fillId="2" borderId="4" xfId="1" applyNumberFormat="1" applyFont="1" applyFill="1" applyBorder="1" applyAlignment="1">
      <alignment horizontal="right"/>
    </xf>
    <xf numFmtId="4" fontId="11" fillId="2" borderId="14" xfId="1" applyNumberFormat="1" applyFont="1" applyFill="1" applyBorder="1" applyAlignment="1">
      <alignment horizontal="right"/>
    </xf>
    <xf numFmtId="4" fontId="11" fillId="0" borderId="18" xfId="1" applyNumberFormat="1" applyFont="1" applyBorder="1" applyAlignment="1">
      <alignment horizontal="right"/>
    </xf>
    <xf numFmtId="4" fontId="12" fillId="0" borderId="27" xfId="1" applyNumberFormat="1" applyFont="1" applyBorder="1" applyAlignment="1">
      <alignment horizontal="right"/>
    </xf>
    <xf numFmtId="4" fontId="12" fillId="2" borderId="10" xfId="1" applyNumberFormat="1" applyFont="1" applyFill="1" applyBorder="1" applyAlignment="1">
      <alignment horizontal="right"/>
    </xf>
    <xf numFmtId="2" fontId="8" fillId="0" borderId="5" xfId="2" applyNumberFormat="1" applyFont="1" applyFill="1" applyBorder="1" applyAlignment="1" applyProtection="1">
      <alignment horizontal="center" vertical="center"/>
    </xf>
    <xf numFmtId="2" fontId="12" fillId="0" borderId="6" xfId="2" applyNumberFormat="1" applyFont="1" applyFill="1" applyBorder="1" applyAlignment="1" applyProtection="1">
      <alignment horizontal="center" vertical="center"/>
    </xf>
    <xf numFmtId="2" fontId="15" fillId="0" borderId="0" xfId="2" applyNumberFormat="1" applyFont="1" applyFill="1" applyBorder="1" applyAlignment="1" applyProtection="1"/>
    <xf numFmtId="4" fontId="15" fillId="0" borderId="0" xfId="1" applyNumberFormat="1" applyFont="1" applyAlignment="1">
      <alignment horizontal="right"/>
    </xf>
    <xf numFmtId="4" fontId="12" fillId="0" borderId="11" xfId="1" applyNumberFormat="1" applyFont="1" applyBorder="1" applyAlignment="1">
      <alignment horizontal="right"/>
    </xf>
    <xf numFmtId="4" fontId="12" fillId="0" borderId="12" xfId="1" applyNumberFormat="1" applyFont="1" applyBorder="1" applyAlignment="1">
      <alignment horizontal="right"/>
    </xf>
    <xf numFmtId="4" fontId="12" fillId="2" borderId="11" xfId="1" applyNumberFormat="1" applyFont="1" applyFill="1" applyBorder="1" applyAlignment="1">
      <alignment horizontal="right"/>
    </xf>
    <xf numFmtId="4" fontId="12" fillId="2" borderId="12" xfId="1" applyNumberFormat="1" applyFont="1" applyFill="1" applyBorder="1" applyAlignment="1">
      <alignment horizontal="right"/>
    </xf>
    <xf numFmtId="4" fontId="12" fillId="2" borderId="15" xfId="1" applyNumberFormat="1" applyFont="1" applyFill="1" applyBorder="1" applyAlignment="1">
      <alignment horizontal="right"/>
    </xf>
    <xf numFmtId="4" fontId="12" fillId="0" borderId="14" xfId="1" applyNumberFormat="1" applyFont="1" applyBorder="1" applyAlignment="1">
      <alignment horizontal="right"/>
    </xf>
    <xf numFmtId="4" fontId="7" fillId="5" borderId="16" xfId="1" applyNumberFormat="1" applyFont="1" applyFill="1" applyBorder="1" applyAlignment="1">
      <alignment horizontal="right"/>
    </xf>
    <xf numFmtId="4" fontId="10" fillId="5" borderId="18" xfId="1" applyNumberFormat="1" applyFont="1" applyFill="1" applyBorder="1" applyAlignment="1">
      <alignment horizontal="right"/>
    </xf>
    <xf numFmtId="4" fontId="10" fillId="5" borderId="6" xfId="1" applyNumberFormat="1" applyFont="1" applyFill="1" applyBorder="1" applyAlignment="1">
      <alignment horizontal="right"/>
    </xf>
    <xf numFmtId="4" fontId="10" fillId="5" borderId="11" xfId="1" applyNumberFormat="1" applyFont="1" applyFill="1" applyBorder="1" applyAlignment="1">
      <alignment horizontal="right"/>
    </xf>
    <xf numFmtId="4" fontId="10" fillId="0" borderId="32" xfId="1" applyNumberFormat="1" applyFont="1" applyBorder="1" applyAlignment="1">
      <alignment horizontal="right"/>
    </xf>
    <xf numFmtId="2" fontId="8" fillId="0" borderId="3" xfId="2" applyNumberFormat="1" applyFont="1" applyBorder="1" applyAlignment="1">
      <alignment horizontal="center" vertical="center" wrapText="1"/>
    </xf>
    <xf numFmtId="2" fontId="5" fillId="0" borderId="2" xfId="2" applyNumberFormat="1" applyFont="1" applyFill="1" applyBorder="1" applyAlignment="1">
      <alignment horizontal="center" vertical="center"/>
    </xf>
    <xf numFmtId="0" fontId="12" fillId="4" borderId="5" xfId="0" applyFont="1" applyFill="1" applyBorder="1" applyAlignment="1">
      <alignment horizontal="left"/>
    </xf>
    <xf numFmtId="0" fontId="10" fillId="4" borderId="5" xfId="0" applyFont="1" applyFill="1" applyBorder="1" applyAlignment="1">
      <alignment horizontal="left"/>
    </xf>
    <xf numFmtId="2" fontId="8" fillId="4" borderId="33" xfId="2" applyNumberFormat="1" applyFont="1" applyFill="1" applyBorder="1" applyAlignment="1">
      <alignment horizontal="center" wrapText="1"/>
    </xf>
    <xf numFmtId="2" fontId="13" fillId="0" borderId="0" xfId="2" applyNumberFormat="1" applyFont="1" applyAlignment="1">
      <alignment horizontal="left"/>
    </xf>
    <xf numFmtId="8" fontId="10" fillId="0" borderId="6" xfId="0" applyNumberFormat="1" applyFont="1" applyBorder="1" applyAlignment="1">
      <alignment horizontal="left"/>
    </xf>
    <xf numFmtId="4" fontId="11" fillId="0" borderId="6" xfId="2" applyNumberFormat="1" applyFont="1" applyBorder="1" applyAlignment="1"/>
    <xf numFmtId="4" fontId="13" fillId="0" borderId="6" xfId="2" applyNumberFormat="1" applyFont="1" applyFill="1" applyBorder="1" applyAlignment="1"/>
    <xf numFmtId="4" fontId="8" fillId="0" borderId="6" xfId="2" applyNumberFormat="1" applyFont="1" applyFill="1" applyBorder="1" applyAlignment="1"/>
    <xf numFmtId="4" fontId="11" fillId="0" borderId="6" xfId="0" applyNumberFormat="1" applyFont="1" applyBorder="1" applyAlignment="1">
      <alignment horizontal="right"/>
    </xf>
    <xf numFmtId="165" fontId="13" fillId="0" borderId="18" xfId="2" applyNumberFormat="1" applyFont="1" applyBorder="1" applyAlignment="1">
      <alignment horizontal="left" wrapText="1"/>
    </xf>
    <xf numFmtId="165" fontId="11" fillId="0" borderId="18" xfId="2" applyNumberFormat="1" applyFont="1" applyFill="1" applyBorder="1" applyAlignment="1">
      <alignment horizontal="left" wrapText="1"/>
    </xf>
    <xf numFmtId="2" fontId="13" fillId="0" borderId="0" xfId="2" applyNumberFormat="1" applyFont="1" applyFill="1" applyAlignment="1">
      <alignment horizontal="left"/>
    </xf>
    <xf numFmtId="2" fontId="13" fillId="4" borderId="18" xfId="2" applyNumberFormat="1" applyFont="1" applyFill="1" applyBorder="1" applyAlignment="1">
      <alignment wrapText="1"/>
    </xf>
    <xf numFmtId="2" fontId="13" fillId="0" borderId="6" xfId="2" applyNumberFormat="1" applyFont="1" applyFill="1" applyBorder="1" applyAlignment="1">
      <alignment horizontal="left"/>
    </xf>
    <xf numFmtId="4" fontId="13" fillId="0" borderId="6" xfId="2" applyNumberFormat="1" applyFont="1" applyFill="1" applyBorder="1" applyAlignment="1">
      <alignment horizontal="right"/>
    </xf>
    <xf numFmtId="40" fontId="11" fillId="0" borderId="6" xfId="0" applyNumberFormat="1" applyFont="1" applyBorder="1"/>
    <xf numFmtId="4" fontId="13" fillId="0" borderId="6" xfId="2" applyNumberFormat="1" applyFont="1" applyBorder="1" applyAlignment="1"/>
    <xf numFmtId="2" fontId="8" fillId="4" borderId="18" xfId="2" applyNumberFormat="1" applyFont="1" applyFill="1" applyBorder="1" applyAlignment="1">
      <alignment horizontal="center" wrapText="1"/>
    </xf>
    <xf numFmtId="2" fontId="13" fillId="0" borderId="6" xfId="2" applyNumberFormat="1" applyFont="1" applyBorder="1" applyAlignment="1">
      <alignment horizontal="right"/>
    </xf>
    <xf numFmtId="4" fontId="17" fillId="0" borderId="28" xfId="2" applyNumberFormat="1" applyFont="1" applyFill="1" applyBorder="1" applyAlignment="1"/>
    <xf numFmtId="4" fontId="17" fillId="0" borderId="6" xfId="2" applyNumberFormat="1" applyFont="1" applyFill="1" applyBorder="1" applyAlignment="1"/>
    <xf numFmtId="2" fontId="13" fillId="0" borderId="18" xfId="2" applyNumberFormat="1" applyFont="1" applyBorder="1" applyAlignment="1">
      <alignment horizontal="left" wrapText="1"/>
    </xf>
    <xf numFmtId="2" fontId="13" fillId="0" borderId="6" xfId="2" applyNumberFormat="1" applyFont="1" applyFill="1" applyBorder="1" applyAlignment="1">
      <alignment horizontal="right"/>
    </xf>
    <xf numFmtId="2" fontId="19" fillId="0" borderId="6" xfId="2" applyNumberFormat="1" applyFont="1" applyFill="1" applyBorder="1" applyAlignment="1">
      <alignment horizontal="left"/>
    </xf>
    <xf numFmtId="1" fontId="16" fillId="0" borderId="7" xfId="0" applyNumberFormat="1" applyFont="1" applyBorder="1" applyAlignment="1">
      <alignment horizontal="left"/>
    </xf>
    <xf numFmtId="4" fontId="11" fillId="0" borderId="7" xfId="0" applyNumberFormat="1" applyFont="1" applyBorder="1"/>
    <xf numFmtId="4" fontId="17" fillId="0" borderId="7" xfId="2" applyNumberFormat="1" applyFont="1" applyFill="1" applyBorder="1" applyAlignment="1">
      <alignment horizontal="left"/>
    </xf>
    <xf numFmtId="2" fontId="13" fillId="0" borderId="7" xfId="2" applyNumberFormat="1" applyFont="1" applyFill="1" applyBorder="1" applyAlignment="1">
      <alignment horizontal="left"/>
    </xf>
    <xf numFmtId="4" fontId="13" fillId="0" borderId="7" xfId="2" applyNumberFormat="1" applyFont="1" applyBorder="1" applyAlignment="1"/>
    <xf numFmtId="4" fontId="13" fillId="0" borderId="7" xfId="2" applyNumberFormat="1" applyFont="1" applyFill="1" applyBorder="1" applyAlignment="1"/>
    <xf numFmtId="40" fontId="11" fillId="0" borderId="7" xfId="0" applyNumberFormat="1" applyFont="1" applyBorder="1"/>
    <xf numFmtId="1" fontId="18" fillId="0" borderId="9" xfId="0" applyNumberFormat="1" applyFont="1" applyBorder="1" applyAlignment="1">
      <alignment horizontal="left"/>
    </xf>
    <xf numFmtId="4" fontId="11" fillId="0" borderId="9" xfId="0" applyNumberFormat="1" applyFont="1" applyBorder="1"/>
    <xf numFmtId="4" fontId="17" fillId="0" borderId="9" xfId="2" applyNumberFormat="1" applyFont="1" applyFill="1" applyBorder="1" applyAlignment="1">
      <alignment horizontal="left"/>
    </xf>
    <xf numFmtId="2" fontId="8" fillId="4" borderId="5" xfId="2" applyNumberFormat="1" applyFont="1" applyFill="1" applyBorder="1" applyAlignment="1">
      <alignment horizontal="left"/>
    </xf>
    <xf numFmtId="4" fontId="13" fillId="4" borderId="5" xfId="2" applyNumberFormat="1" applyFont="1" applyFill="1" applyBorder="1" applyAlignment="1"/>
    <xf numFmtId="4" fontId="13" fillId="4" borderId="5" xfId="2" applyNumberFormat="1" applyFont="1" applyFill="1" applyBorder="1" applyAlignment="1">
      <alignment horizontal="right"/>
    </xf>
    <xf numFmtId="4" fontId="12" fillId="2" borderId="2" xfId="0" applyNumberFormat="1" applyFont="1" applyFill="1" applyBorder="1"/>
    <xf numFmtId="44" fontId="12" fillId="2" borderId="2" xfId="2" applyFont="1" applyFill="1" applyBorder="1" applyAlignment="1"/>
    <xf numFmtId="44" fontId="12" fillId="2" borderId="3" xfId="2" applyFont="1" applyFill="1" applyBorder="1" applyAlignment="1"/>
    <xf numFmtId="2" fontId="8" fillId="2" borderId="1" xfId="2" applyNumberFormat="1" applyFont="1" applyFill="1" applyBorder="1" applyAlignment="1">
      <alignment horizontal="right"/>
    </xf>
    <xf numFmtId="44" fontId="8" fillId="2" borderId="2" xfId="2" applyFont="1" applyFill="1" applyBorder="1" applyAlignment="1"/>
    <xf numFmtId="44" fontId="8" fillId="2" borderId="3" xfId="2" applyFont="1" applyFill="1" applyBorder="1" applyAlignment="1">
      <alignment horizontal="right"/>
    </xf>
    <xf numFmtId="44" fontId="8" fillId="2" borderId="2" xfId="2" applyFont="1" applyFill="1" applyBorder="1" applyAlignment="1">
      <alignment horizontal="right"/>
    </xf>
    <xf numFmtId="4" fontId="11" fillId="2" borderId="13" xfId="1" applyNumberFormat="1" applyFont="1" applyFill="1" applyBorder="1" applyAlignment="1">
      <alignment vertical="center"/>
    </xf>
    <xf numFmtId="4" fontId="11" fillId="2" borderId="10" xfId="1" applyNumberFormat="1" applyFont="1" applyFill="1" applyBorder="1" applyAlignment="1">
      <alignment horizontal="left" vertical="center" indent="1"/>
    </xf>
    <xf numFmtId="4" fontId="12" fillId="0" borderId="18" xfId="0" applyNumberFormat="1" applyFont="1" applyBorder="1"/>
    <xf numFmtId="44" fontId="8" fillId="2" borderId="3" xfId="2" applyFont="1" applyFill="1" applyBorder="1" applyAlignment="1"/>
    <xf numFmtId="0" fontId="11" fillId="0" borderId="6" xfId="0" applyFont="1" applyBorder="1" applyAlignment="1">
      <alignment horizontal="left" indent="1"/>
    </xf>
    <xf numFmtId="0" fontId="11" fillId="0" borderId="7" xfId="0" applyFont="1" applyBorder="1" applyAlignment="1">
      <alignment horizontal="left" indent="1"/>
    </xf>
    <xf numFmtId="0" fontId="11" fillId="0" borderId="9" xfId="0" applyFont="1" applyBorder="1" applyAlignment="1">
      <alignment horizontal="left" indent="1"/>
    </xf>
    <xf numFmtId="2" fontId="13" fillId="0" borderId="6" xfId="2" applyNumberFormat="1" applyFont="1" applyBorder="1" applyAlignment="1">
      <alignment horizontal="left" indent="1"/>
    </xf>
    <xf numFmtId="2" fontId="13" fillId="0" borderId="7" xfId="2" applyNumberFormat="1" applyFont="1" applyBorder="1" applyAlignment="1">
      <alignment horizontal="left" indent="1"/>
    </xf>
    <xf numFmtId="2" fontId="20" fillId="0" borderId="6" xfId="2" applyNumberFormat="1" applyFont="1" applyBorder="1" applyAlignment="1">
      <alignment horizontal="left" wrapText="1" indent="1"/>
    </xf>
    <xf numFmtId="0" fontId="12" fillId="2" borderId="1" xfId="0" applyFont="1" applyFill="1" applyBorder="1" applyAlignment="1">
      <alignment horizontal="right"/>
    </xf>
    <xf numFmtId="4" fontId="12" fillId="2" borderId="6" xfId="1" applyNumberFormat="1" applyFont="1" applyFill="1" applyBorder="1" applyAlignment="1">
      <alignment horizontal="right"/>
    </xf>
    <xf numFmtId="4" fontId="12" fillId="6" borderId="6" xfId="1" applyNumberFormat="1" applyFont="1" applyFill="1" applyBorder="1" applyAlignment="1">
      <alignment horizontal="right"/>
    </xf>
    <xf numFmtId="4" fontId="11" fillId="0" borderId="7" xfId="0" applyNumberFormat="1" applyFont="1" applyBorder="1" applyAlignment="1">
      <alignment horizontal="right"/>
    </xf>
    <xf numFmtId="10" fontId="11" fillId="0" borderId="6" xfId="3" applyNumberFormat="1" applyFont="1" applyFill="1" applyBorder="1" applyAlignment="1" applyProtection="1">
      <alignment horizontal="right"/>
    </xf>
    <xf numFmtId="0" fontId="11" fillId="0" borderId="6" xfId="0" applyFont="1" applyBorder="1" applyAlignment="1">
      <alignment horizontal="left"/>
    </xf>
    <xf numFmtId="4" fontId="12" fillId="2" borderId="23" xfId="1" applyNumberFormat="1" applyFont="1" applyFill="1" applyBorder="1" applyAlignment="1">
      <alignment horizontal="right"/>
    </xf>
    <xf numFmtId="4" fontId="12" fillId="2" borderId="29" xfId="1" applyNumberFormat="1" applyFont="1" applyFill="1" applyBorder="1" applyAlignment="1">
      <alignment horizontal="right"/>
    </xf>
    <xf numFmtId="4" fontId="12" fillId="2" borderId="20" xfId="1" applyNumberFormat="1" applyFont="1" applyFill="1" applyBorder="1" applyAlignment="1">
      <alignment horizontal="right"/>
    </xf>
    <xf numFmtId="4" fontId="12" fillId="5" borderId="16" xfId="1" applyNumberFormat="1" applyFont="1" applyFill="1" applyBorder="1" applyAlignment="1">
      <alignment horizontal="right"/>
    </xf>
    <xf numFmtId="4" fontId="12" fillId="2" borderId="30" xfId="1" applyNumberFormat="1" applyFont="1" applyFill="1" applyBorder="1" applyAlignment="1">
      <alignment horizontal="right"/>
    </xf>
    <xf numFmtId="2" fontId="13" fillId="0" borderId="7" xfId="2" applyNumberFormat="1" applyFont="1" applyBorder="1" applyAlignment="1">
      <alignment horizontal="right"/>
    </xf>
    <xf numFmtId="4" fontId="17" fillId="0" borderId="34" xfId="2" applyNumberFormat="1" applyFont="1" applyFill="1" applyBorder="1" applyAlignment="1"/>
    <xf numFmtId="4" fontId="17" fillId="0" borderId="7" xfId="2" applyNumberFormat="1" applyFont="1" applyFill="1" applyBorder="1" applyAlignment="1"/>
    <xf numFmtId="2" fontId="13" fillId="0" borderId="35" xfId="2" applyNumberFormat="1" applyFont="1" applyBorder="1" applyAlignment="1">
      <alignment horizontal="left" wrapText="1"/>
    </xf>
    <xf numFmtId="166" fontId="11" fillId="0" borderId="6" xfId="1" applyNumberFormat="1" applyFont="1" applyBorder="1" applyAlignment="1">
      <alignment horizontal="right"/>
    </xf>
    <xf numFmtId="0" fontId="21" fillId="0" borderId="36" xfId="0" applyFont="1" applyBorder="1" applyAlignment="1">
      <alignment horizontal="left" wrapText="1"/>
    </xf>
    <xf numFmtId="2" fontId="13" fillId="0" borderId="18" xfId="2" applyNumberFormat="1" applyFont="1" applyBorder="1" applyAlignment="1">
      <alignment horizontal="center" vertical="center" wrapText="1"/>
    </xf>
    <xf numFmtId="2" fontId="13" fillId="7" borderId="10" xfId="2" applyNumberFormat="1" applyFont="1" applyFill="1" applyBorder="1" applyAlignment="1">
      <alignment horizontal="left" wrapText="1"/>
    </xf>
    <xf numFmtId="2" fontId="13" fillId="7" borderId="21" xfId="2" applyNumberFormat="1" applyFont="1" applyFill="1" applyBorder="1" applyAlignment="1">
      <alignment horizontal="left" wrapText="1"/>
    </xf>
    <xf numFmtId="2" fontId="13" fillId="7" borderId="13" xfId="2" applyNumberFormat="1" applyFont="1" applyFill="1" applyBorder="1" applyAlignment="1">
      <alignment horizontal="left" wrapText="1"/>
    </xf>
    <xf numFmtId="2" fontId="13" fillId="0" borderId="0" xfId="2" applyNumberFormat="1" applyFont="1" applyAlignment="1">
      <alignment horizontal="left"/>
    </xf>
    <xf numFmtId="4" fontId="5" fillId="0" borderId="10" xfId="2" applyNumberFormat="1" applyFont="1" applyBorder="1" applyAlignment="1">
      <alignment horizontal="center" vertical="center"/>
    </xf>
    <xf numFmtId="4" fontId="5" fillId="0" borderId="13" xfId="2" applyNumberFormat="1" applyFont="1" applyBorder="1" applyAlignment="1">
      <alignment horizontal="center" vertical="center"/>
    </xf>
    <xf numFmtId="0" fontId="12" fillId="2" borderId="10" xfId="1" applyFont="1" applyFill="1" applyBorder="1" applyAlignment="1">
      <alignment horizontal="center"/>
    </xf>
    <xf numFmtId="0" fontId="12" fillId="2" borderId="21" xfId="1" applyFont="1" applyFill="1" applyBorder="1" applyAlignment="1">
      <alignment horizontal="center"/>
    </xf>
    <xf numFmtId="0" fontId="12" fillId="2" borderId="13" xfId="1" applyFont="1" applyFill="1" applyBorder="1" applyAlignment="1">
      <alignment horizontal="center"/>
    </xf>
    <xf numFmtId="0" fontId="12" fillId="3" borderId="1" xfId="0" applyFont="1" applyFill="1" applyBorder="1" applyAlignment="1">
      <alignment horizontal="center"/>
    </xf>
    <xf numFmtId="0" fontId="12" fillId="3" borderId="2" xfId="0" applyFont="1" applyFill="1" applyBorder="1" applyAlignment="1">
      <alignment horizontal="center"/>
    </xf>
    <xf numFmtId="0" fontId="12" fillId="3" borderId="4" xfId="0" applyFont="1" applyFill="1" applyBorder="1" applyAlignment="1">
      <alignment horizontal="center"/>
    </xf>
    <xf numFmtId="4" fontId="12" fillId="4" borderId="24" xfId="2" applyNumberFormat="1" applyFont="1" applyFill="1" applyBorder="1" applyAlignment="1" applyProtection="1">
      <alignment horizontal="center" vertical="center"/>
    </xf>
    <xf numFmtId="4" fontId="12" fillId="4" borderId="25" xfId="2" applyNumberFormat="1" applyFont="1" applyFill="1" applyBorder="1" applyAlignment="1" applyProtection="1">
      <alignment horizontal="center" vertical="center"/>
    </xf>
    <xf numFmtId="4" fontId="12" fillId="4" borderId="26" xfId="2" applyNumberFormat="1" applyFont="1" applyFill="1" applyBorder="1" applyAlignment="1" applyProtection="1">
      <alignment horizontal="center" vertical="center"/>
    </xf>
    <xf numFmtId="4" fontId="8" fillId="4" borderId="24" xfId="2" applyNumberFormat="1" applyFont="1" applyFill="1" applyBorder="1" applyAlignment="1" applyProtection="1">
      <alignment horizontal="center" vertical="center"/>
    </xf>
    <xf numFmtId="4" fontId="8" fillId="4" borderId="25" xfId="2" applyNumberFormat="1" applyFont="1" applyFill="1" applyBorder="1" applyAlignment="1" applyProtection="1">
      <alignment horizontal="center" vertical="center"/>
    </xf>
    <xf numFmtId="4" fontId="8" fillId="4" borderId="26" xfId="2" applyNumberFormat="1" applyFont="1" applyFill="1" applyBorder="1" applyAlignment="1" applyProtection="1">
      <alignment horizontal="center" vertical="center"/>
    </xf>
  </cellXfs>
  <cellStyles count="4">
    <cellStyle name="Currency" xfId="2" builtinId="4"/>
    <cellStyle name="Normal" xfId="0" builtinId="0"/>
    <cellStyle name="Normal 2" xfId="1" xr:uid="{A6B2EC21-F441-D041-B91C-C651238ACB3C}"/>
    <cellStyle name="Percent" xfId="3" builtinId="5"/>
  </cellStyles>
  <dxfs count="0"/>
  <tableStyles count="0" defaultTableStyle="TableStyleMedium9" defaultPivotStyle="PivotStyleLight16"/>
  <colors>
    <mruColors>
      <color rgb="FFDCE6F1"/>
      <color rgb="FFD8D8D8"/>
      <color rgb="FFD00000"/>
      <color rgb="FFCC0000"/>
      <color rgb="FFFFFFCC"/>
      <color rgb="FFFFFFCD"/>
      <color rgb="FFFFFFFF"/>
      <color rgb="FFEAF1DE"/>
      <color rgb="FFBFBFBF"/>
      <color rgb="FFBFB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137A97-2C9D-B344-85D9-EB79217EE167}">
  <sheetPr>
    <tabColor theme="1"/>
    <pageSetUpPr fitToPage="1"/>
  </sheetPr>
  <dimension ref="A1:I43"/>
  <sheetViews>
    <sheetView tabSelected="1" zoomScaleNormal="100" workbookViewId="0">
      <selection activeCell="E6" sqref="E6"/>
    </sheetView>
  </sheetViews>
  <sheetFormatPr baseColWidth="10" defaultColWidth="9" defaultRowHeight="28" customHeight="1" x14ac:dyDescent="0.15"/>
  <cols>
    <col min="1" max="1" width="51" style="97" customWidth="1"/>
    <col min="2" max="2" width="6" style="97" customWidth="1"/>
    <col min="3" max="3" width="23" style="98" customWidth="1"/>
    <col min="4" max="4" width="6" style="98" customWidth="1"/>
    <col min="5" max="6" width="23" style="95" customWidth="1"/>
    <col min="7" max="7" width="6" style="97" customWidth="1"/>
    <col min="8" max="8" width="23" style="95" customWidth="1"/>
    <col min="9" max="9" width="61" style="76" customWidth="1"/>
    <col min="10" max="10" width="6.59765625" style="97" customWidth="1"/>
    <col min="11" max="16384" width="9" style="97"/>
  </cols>
  <sheetData>
    <row r="1" spans="1:9" ht="28" customHeight="1" thickBot="1" x14ac:dyDescent="0.2">
      <c r="A1" s="1" t="s">
        <v>182</v>
      </c>
      <c r="B1" s="94"/>
      <c r="C1" s="94"/>
      <c r="D1" s="94"/>
      <c r="E1" s="94"/>
      <c r="G1" s="94"/>
      <c r="H1" s="96"/>
      <c r="I1" s="74"/>
    </row>
    <row r="2" spans="1:9" ht="28" customHeight="1" thickBot="1" x14ac:dyDescent="0.2">
      <c r="A2" s="106"/>
      <c r="B2" s="106"/>
      <c r="C2" s="106"/>
      <c r="D2" s="106"/>
      <c r="E2" s="209" t="s">
        <v>235</v>
      </c>
      <c r="F2" s="210"/>
      <c r="G2" s="94"/>
      <c r="H2" s="97"/>
      <c r="I2" s="75"/>
    </row>
    <row r="3" spans="1:9" ht="28" customHeight="1" thickBot="1" x14ac:dyDescent="0.2">
      <c r="A3" s="99" t="s">
        <v>229</v>
      </c>
      <c r="B3" s="105"/>
      <c r="C3" s="100" t="s">
        <v>47</v>
      </c>
      <c r="D3" s="101"/>
      <c r="E3" s="100" t="s">
        <v>57</v>
      </c>
      <c r="F3" s="100" t="s">
        <v>58</v>
      </c>
      <c r="G3" s="102"/>
      <c r="H3" s="103" t="s">
        <v>161</v>
      </c>
      <c r="I3" s="131"/>
    </row>
    <row r="4" spans="1:9" ht="28" customHeight="1" thickBot="1" x14ac:dyDescent="0.2">
      <c r="A4" s="99" t="s">
        <v>6</v>
      </c>
      <c r="B4" s="132"/>
      <c r="C4" s="104" t="s">
        <v>7</v>
      </c>
      <c r="D4" s="104"/>
      <c r="E4" s="104" t="s">
        <v>7</v>
      </c>
      <c r="F4" s="104" t="s">
        <v>7</v>
      </c>
      <c r="G4" s="105"/>
      <c r="H4" s="104" t="s">
        <v>7</v>
      </c>
      <c r="I4" s="131" t="s">
        <v>62</v>
      </c>
    </row>
    <row r="5" spans="1:9" s="136" customFormat="1" ht="30" customHeight="1" x14ac:dyDescent="0.2">
      <c r="A5" s="133" t="s">
        <v>152</v>
      </c>
      <c r="B5" s="134"/>
      <c r="C5" s="134"/>
      <c r="D5" s="134"/>
      <c r="E5" s="134"/>
      <c r="F5" s="134"/>
      <c r="G5" s="134"/>
      <c r="H5" s="134"/>
      <c r="I5" s="135"/>
    </row>
    <row r="6" spans="1:9" s="136" customFormat="1" ht="30" customHeight="1" x14ac:dyDescent="0.2">
      <c r="A6" s="181" t="s">
        <v>169</v>
      </c>
      <c r="B6" s="137"/>
      <c r="C6" s="138">
        <v>0</v>
      </c>
      <c r="D6" s="138"/>
      <c r="E6" s="139">
        <v>1.1499999999999999</v>
      </c>
      <c r="F6" s="139">
        <v>1.1499999999999999</v>
      </c>
      <c r="G6" s="140"/>
      <c r="H6" s="141">
        <f>AVERAGE(E6:F6)</f>
        <v>1.1499999999999999</v>
      </c>
      <c r="I6" s="142" t="s">
        <v>227</v>
      </c>
    </row>
    <row r="7" spans="1:9" s="144" customFormat="1" ht="30" customHeight="1" thickBot="1" x14ac:dyDescent="0.25">
      <c r="A7" s="182" t="s">
        <v>153</v>
      </c>
      <c r="B7" s="157"/>
      <c r="C7" s="158">
        <v>0</v>
      </c>
      <c r="D7" s="158"/>
      <c r="E7" s="190">
        <v>1575</v>
      </c>
      <c r="F7" s="158">
        <v>1575</v>
      </c>
      <c r="G7" s="159"/>
      <c r="H7" s="158">
        <f>SUM(E7:F7)</f>
        <v>3150</v>
      </c>
      <c r="I7" s="143" t="s">
        <v>211</v>
      </c>
    </row>
    <row r="8" spans="1:9" s="144" customFormat="1" ht="30" customHeight="1" thickBot="1" x14ac:dyDescent="0.25">
      <c r="A8" s="187" t="s">
        <v>213</v>
      </c>
      <c r="B8" s="170"/>
      <c r="C8" s="171">
        <f>C6*C7</f>
        <v>0</v>
      </c>
      <c r="D8" s="171"/>
      <c r="E8" s="171">
        <f t="shared" ref="E8:F8" si="0">E6*E7</f>
        <v>1811.2499999999998</v>
      </c>
      <c r="F8" s="171">
        <f t="shared" si="0"/>
        <v>1811.2499999999998</v>
      </c>
      <c r="G8" s="171"/>
      <c r="H8" s="172">
        <f>SUM(E8:F8)</f>
        <v>3622.4999999999995</v>
      </c>
      <c r="I8" s="143" t="s">
        <v>141</v>
      </c>
    </row>
    <row r="9" spans="1:9" s="144" customFormat="1" ht="30" customHeight="1" thickBot="1" x14ac:dyDescent="0.25">
      <c r="A9" s="183" t="s">
        <v>154</v>
      </c>
      <c r="B9" s="164"/>
      <c r="C9" s="165">
        <v>0</v>
      </c>
      <c r="D9" s="165"/>
      <c r="E9" s="165">
        <v>100</v>
      </c>
      <c r="F9" s="165">
        <v>100</v>
      </c>
      <c r="G9" s="166"/>
      <c r="H9" s="165">
        <f>SUM(E9:F9)</f>
        <v>200</v>
      </c>
      <c r="I9" s="143" t="s">
        <v>215</v>
      </c>
    </row>
    <row r="10" spans="1:9" s="136" customFormat="1" ht="30" customHeight="1" thickBot="1" x14ac:dyDescent="0.25">
      <c r="A10" s="173" t="s">
        <v>8</v>
      </c>
      <c r="B10" s="170"/>
      <c r="C10" s="174">
        <f>SUM(C8:C9)</f>
        <v>0</v>
      </c>
      <c r="D10" s="174"/>
      <c r="E10" s="174">
        <f t="shared" ref="E10:F10" si="1">SUM(E8:E9)</f>
        <v>1911.2499999999998</v>
      </c>
      <c r="F10" s="174">
        <f t="shared" si="1"/>
        <v>1911.2499999999998</v>
      </c>
      <c r="G10" s="171"/>
      <c r="H10" s="175">
        <f>SUM(H8:H9)</f>
        <v>3822.4999999999995</v>
      </c>
      <c r="I10" s="179"/>
    </row>
    <row r="11" spans="1:9" s="136" customFormat="1" ht="30" customHeight="1" x14ac:dyDescent="0.2">
      <c r="A11" s="167" t="s">
        <v>0</v>
      </c>
      <c r="B11" s="168"/>
      <c r="C11" s="168"/>
      <c r="D11" s="168"/>
      <c r="E11" s="168"/>
      <c r="F11" s="168"/>
      <c r="G11" s="168"/>
      <c r="H11" s="168"/>
      <c r="I11" s="145"/>
    </row>
    <row r="12" spans="1:9" s="136" customFormat="1" ht="30" customHeight="1" x14ac:dyDescent="0.2">
      <c r="A12" s="184" t="s">
        <v>9</v>
      </c>
      <c r="B12" s="146"/>
      <c r="C12" s="139">
        <f>'Page 2 Buget Standards PRG'!J40</f>
        <v>40</v>
      </c>
      <c r="D12" s="139"/>
      <c r="E12" s="147">
        <v>0</v>
      </c>
      <c r="F12" s="147">
        <v>0</v>
      </c>
      <c r="G12" s="146"/>
      <c r="H12" s="148">
        <f t="shared" ref="H12:H24" si="2">SUM(E12:F12)</f>
        <v>0</v>
      </c>
      <c r="I12" s="204" t="s">
        <v>142</v>
      </c>
    </row>
    <row r="13" spans="1:9" s="136" customFormat="1" ht="30" customHeight="1" x14ac:dyDescent="0.2">
      <c r="A13" s="184" t="s">
        <v>55</v>
      </c>
      <c r="B13" s="146"/>
      <c r="C13" s="149">
        <f>'Page 2 Buget Standards PRG'!K40</f>
        <v>330</v>
      </c>
      <c r="D13" s="149"/>
      <c r="E13" s="139">
        <f>'Page 2 Buget Standards PRG'!K94</f>
        <v>95.6</v>
      </c>
      <c r="F13" s="139">
        <f>'Page 2 Buget Standards PRG'!K155</f>
        <v>183.1</v>
      </c>
      <c r="G13" s="146"/>
      <c r="H13" s="148">
        <f t="shared" si="2"/>
        <v>278.7</v>
      </c>
      <c r="I13" s="204"/>
    </row>
    <row r="14" spans="1:9" s="136" customFormat="1" ht="30" customHeight="1" x14ac:dyDescent="0.2">
      <c r="A14" s="184" t="s">
        <v>10</v>
      </c>
      <c r="B14" s="146"/>
      <c r="C14" s="149">
        <f>'Page 2 Buget Standards PRG'!L40</f>
        <v>17.574999999999999</v>
      </c>
      <c r="D14" s="149"/>
      <c r="E14" s="139">
        <f>'Page 2 Buget Standards PRG'!L94</f>
        <v>160.70500000000001</v>
      </c>
      <c r="F14" s="139">
        <f>'Page 2 Buget Standards PRG'!L155</f>
        <v>214.72499999999999</v>
      </c>
      <c r="G14" s="146"/>
      <c r="H14" s="148">
        <f t="shared" si="2"/>
        <v>375.43</v>
      </c>
      <c r="I14" s="204"/>
    </row>
    <row r="15" spans="1:9" s="136" customFormat="1" ht="30" customHeight="1" x14ac:dyDescent="0.2">
      <c r="A15" s="184" t="s">
        <v>11</v>
      </c>
      <c r="B15" s="146"/>
      <c r="C15" s="149">
        <f>'Page 2 Buget Standards PRG'!M40</f>
        <v>403.35</v>
      </c>
      <c r="D15" s="149"/>
      <c r="E15" s="139">
        <f>'Page 2 Buget Standards PRG'!M94</f>
        <v>238.76249999999999</v>
      </c>
      <c r="F15" s="139">
        <f>'Page 2 Buget Standards PRG'!M155</f>
        <v>270.46249999999998</v>
      </c>
      <c r="G15" s="146"/>
      <c r="H15" s="148">
        <f t="shared" si="2"/>
        <v>509.22499999999997</v>
      </c>
      <c r="I15" s="204"/>
    </row>
    <row r="16" spans="1:9" s="136" customFormat="1" ht="30" customHeight="1" x14ac:dyDescent="0.2">
      <c r="A16" s="184" t="s">
        <v>12</v>
      </c>
      <c r="B16" s="146"/>
      <c r="C16" s="147">
        <f>'Page 2 Buget Standards PRG'!N40</f>
        <v>0</v>
      </c>
      <c r="D16" s="147"/>
      <c r="E16" s="139">
        <f>'Page 2 Buget Standards PRG'!N94</f>
        <v>6</v>
      </c>
      <c r="F16" s="139">
        <f>'Page 2 Buget Standards PRG'!N155</f>
        <v>6</v>
      </c>
      <c r="G16" s="146"/>
      <c r="H16" s="148">
        <f t="shared" si="2"/>
        <v>12</v>
      </c>
      <c r="I16" s="204"/>
    </row>
    <row r="17" spans="1:9" s="136" customFormat="1" ht="30" customHeight="1" x14ac:dyDescent="0.2">
      <c r="A17" s="184" t="s">
        <v>13</v>
      </c>
      <c r="B17" s="146"/>
      <c r="C17" s="147">
        <f>'Page 2 Buget Standards PRG'!O40</f>
        <v>0</v>
      </c>
      <c r="D17" s="147"/>
      <c r="E17" s="139">
        <f>'Page 2 Buget Standards PRG'!O94</f>
        <v>6</v>
      </c>
      <c r="F17" s="139">
        <f>'Page 2 Buget Standards PRG'!O155</f>
        <v>6</v>
      </c>
      <c r="G17" s="146"/>
      <c r="H17" s="148">
        <f t="shared" si="2"/>
        <v>12</v>
      </c>
      <c r="I17" s="204"/>
    </row>
    <row r="18" spans="1:9" s="136" customFormat="1" ht="30" customHeight="1" x14ac:dyDescent="0.2">
      <c r="A18" s="184" t="s">
        <v>14</v>
      </c>
      <c r="B18" s="146"/>
      <c r="C18" s="149">
        <f>'Page 2 Buget Standards PRG'!P40</f>
        <v>0</v>
      </c>
      <c r="D18" s="149"/>
      <c r="E18" s="139">
        <f>'Page 2 Buget Standards PRG'!P94</f>
        <v>0</v>
      </c>
      <c r="F18" s="139">
        <f>'Page 2 Buget Standards PRG'!P155</f>
        <v>0</v>
      </c>
      <c r="G18" s="146"/>
      <c r="H18" s="148">
        <f t="shared" si="2"/>
        <v>0</v>
      </c>
      <c r="I18" s="204"/>
    </row>
    <row r="19" spans="1:9" s="136" customFormat="1" ht="30" customHeight="1" x14ac:dyDescent="0.2">
      <c r="A19" s="184" t="s">
        <v>15</v>
      </c>
      <c r="B19" s="146"/>
      <c r="C19" s="149">
        <f>'Page 2 Buget Standards PRG'!Q40</f>
        <v>0</v>
      </c>
      <c r="D19" s="149"/>
      <c r="E19" s="139">
        <f>'Page 2 Buget Standards PRG'!Q94</f>
        <v>0</v>
      </c>
      <c r="F19" s="139">
        <f>'Page 2 Buget Standards PRG'!Q155</f>
        <v>0</v>
      </c>
      <c r="G19" s="146"/>
      <c r="H19" s="148">
        <f t="shared" si="2"/>
        <v>0</v>
      </c>
      <c r="I19" s="204"/>
    </row>
    <row r="20" spans="1:9" s="136" customFormat="1" ht="30" customHeight="1" x14ac:dyDescent="0.2">
      <c r="A20" s="184" t="s">
        <v>16</v>
      </c>
      <c r="B20" s="146"/>
      <c r="C20" s="149">
        <f>'Page 2 Buget Standards PRG'!R40</f>
        <v>0</v>
      </c>
      <c r="D20" s="149"/>
      <c r="E20" s="139">
        <f>'Page 2 Buget Standards PRG'!R94</f>
        <v>0</v>
      </c>
      <c r="F20" s="139">
        <f>'Page 2 Buget Standards PRG'!R155</f>
        <v>0</v>
      </c>
      <c r="G20" s="146"/>
      <c r="H20" s="148">
        <f t="shared" si="2"/>
        <v>0</v>
      </c>
      <c r="I20" s="204"/>
    </row>
    <row r="21" spans="1:9" s="136" customFormat="1" ht="30" customHeight="1" x14ac:dyDescent="0.2">
      <c r="A21" s="184" t="s">
        <v>53</v>
      </c>
      <c r="B21" s="146"/>
      <c r="C21" s="149">
        <f>'Page 2 Buget Standards PRG'!S40</f>
        <v>0</v>
      </c>
      <c r="D21" s="149"/>
      <c r="E21" s="139">
        <f>'Page 2 Buget Standards PRG'!S94</f>
        <v>134.5</v>
      </c>
      <c r="F21" s="139">
        <f>'Page 2 Buget Standards PRG'!S155</f>
        <v>134.5</v>
      </c>
      <c r="G21" s="146"/>
      <c r="H21" s="148">
        <f t="shared" si="2"/>
        <v>269</v>
      </c>
      <c r="I21" s="204"/>
    </row>
    <row r="22" spans="1:9" s="136" customFormat="1" ht="30" customHeight="1" x14ac:dyDescent="0.2">
      <c r="A22" s="184" t="s">
        <v>79</v>
      </c>
      <c r="B22" s="146"/>
      <c r="C22" s="149">
        <f>'Page 2 Buget Standards PRG'!T40</f>
        <v>0</v>
      </c>
      <c r="D22" s="149"/>
      <c r="E22" s="139">
        <f>'Page 2 Buget Standards PRG'!T94</f>
        <v>157.5</v>
      </c>
      <c r="F22" s="139">
        <f>'Page 2 Buget Standards PRG'!T155</f>
        <v>157.5</v>
      </c>
      <c r="G22" s="146"/>
      <c r="H22" s="148">
        <f t="shared" si="2"/>
        <v>315</v>
      </c>
      <c r="I22" s="204"/>
    </row>
    <row r="23" spans="1:9" s="136" customFormat="1" ht="30" customHeight="1" x14ac:dyDescent="0.2">
      <c r="A23" s="184" t="s">
        <v>65</v>
      </c>
      <c r="B23" s="146"/>
      <c r="C23" s="149">
        <f>'Page 2 Buget Standards PRG'!U40</f>
        <v>4.2125000000000004</v>
      </c>
      <c r="D23" s="149"/>
      <c r="E23" s="139">
        <f>'Page 2 Buget Standards PRG'!U94</f>
        <v>7</v>
      </c>
      <c r="F23" s="139">
        <f>'Page 2 Buget Standards PRG'!U155</f>
        <v>7</v>
      </c>
      <c r="G23" s="146"/>
      <c r="H23" s="148">
        <f t="shared" si="2"/>
        <v>14</v>
      </c>
      <c r="I23" s="204"/>
    </row>
    <row r="24" spans="1:9" s="136" customFormat="1" ht="30" customHeight="1" thickBot="1" x14ac:dyDescent="0.25">
      <c r="A24" s="185" t="s">
        <v>80</v>
      </c>
      <c r="B24" s="160"/>
      <c r="C24" s="161">
        <f ca="1">'Page 2 Buget Standards PRG'!V40</f>
        <v>16.227295918367346</v>
      </c>
      <c r="D24" s="161"/>
      <c r="E24" s="162">
        <f ca="1">'Page 2 Buget Standards PRG'!V94</f>
        <v>33.586145833333333</v>
      </c>
      <c r="F24" s="162">
        <f ca="1">'Page 2 Buget Standards PRG'!V155</f>
        <v>40.803645833333334</v>
      </c>
      <c r="G24" s="160"/>
      <c r="H24" s="163">
        <f t="shared" ca="1" si="2"/>
        <v>74.389791666666667</v>
      </c>
      <c r="I24" s="204"/>
    </row>
    <row r="25" spans="1:9" s="136" customFormat="1" ht="30" customHeight="1" thickBot="1" x14ac:dyDescent="0.25">
      <c r="A25" s="173" t="s">
        <v>145</v>
      </c>
      <c r="B25" s="170"/>
      <c r="C25" s="176">
        <f ca="1">SUM(C12:C24)</f>
        <v>811.36479591836724</v>
      </c>
      <c r="D25" s="176"/>
      <c r="E25" s="176">
        <f ca="1">SUM(E12:E24)</f>
        <v>839.65364583333337</v>
      </c>
      <c r="F25" s="176">
        <f ca="1">SUM(F12:F24)</f>
        <v>1020.0911458333333</v>
      </c>
      <c r="G25" s="171"/>
      <c r="H25" s="175">
        <f ca="1">SUM(H12:H24)</f>
        <v>1859.7447916666667</v>
      </c>
      <c r="I25" s="179"/>
    </row>
    <row r="26" spans="1:9" s="136" customFormat="1" ht="30" customHeight="1" x14ac:dyDescent="0.2">
      <c r="A26" s="167" t="s">
        <v>214</v>
      </c>
      <c r="B26" s="168"/>
      <c r="C26" s="168"/>
      <c r="D26" s="168"/>
      <c r="E26" s="168"/>
      <c r="F26" s="168"/>
      <c r="G26" s="168"/>
      <c r="H26" s="169"/>
      <c r="I26" s="145"/>
    </row>
    <row r="27" spans="1:9" s="136" customFormat="1" ht="30" customHeight="1" x14ac:dyDescent="0.2">
      <c r="A27" s="184" t="s">
        <v>17</v>
      </c>
      <c r="B27" s="146"/>
      <c r="C27" s="149">
        <f>'Page 2 Buget Standards PRG'!Y40</f>
        <v>0</v>
      </c>
      <c r="D27" s="149"/>
      <c r="E27" s="139">
        <f>'Page 2 Buget Standards PRG'!Y94</f>
        <v>225</v>
      </c>
      <c r="F27" s="139">
        <f>'Page 2 Buget Standards PRG'!Y155</f>
        <v>225</v>
      </c>
      <c r="G27" s="146"/>
      <c r="H27" s="148">
        <f t="shared" ref="H27:H33" si="3">SUM(E27:F27)</f>
        <v>450</v>
      </c>
      <c r="I27" s="204" t="s">
        <v>142</v>
      </c>
    </row>
    <row r="28" spans="1:9" s="136" customFormat="1" ht="30" customHeight="1" x14ac:dyDescent="0.2">
      <c r="A28" s="184" t="s">
        <v>18</v>
      </c>
      <c r="B28" s="146"/>
      <c r="C28" s="149">
        <f>'Page 2 Buget Standards PRG'!Z40</f>
        <v>7.5</v>
      </c>
      <c r="D28" s="149"/>
      <c r="E28" s="139">
        <f>'Page 2 Buget Standards PRG'!Z94</f>
        <v>15</v>
      </c>
      <c r="F28" s="139">
        <f>'Page 2 Buget Standards PRG'!Z155</f>
        <v>15</v>
      </c>
      <c r="G28" s="146"/>
      <c r="H28" s="148">
        <f t="shared" si="3"/>
        <v>30</v>
      </c>
      <c r="I28" s="204"/>
    </row>
    <row r="29" spans="1:9" s="136" customFormat="1" ht="30" customHeight="1" x14ac:dyDescent="0.2">
      <c r="A29" s="184" t="s">
        <v>19</v>
      </c>
      <c r="B29" s="146"/>
      <c r="C29" s="149">
        <f>'Page 2 Buget Standards PRG'!AA40</f>
        <v>3</v>
      </c>
      <c r="D29" s="149"/>
      <c r="E29" s="139">
        <f>'Page 2 Buget Standards PRG'!AA94</f>
        <v>6</v>
      </c>
      <c r="F29" s="139">
        <f>'Page 2 Buget Standards PRG'!AA155</f>
        <v>6</v>
      </c>
      <c r="G29" s="146"/>
      <c r="H29" s="148">
        <f t="shared" si="3"/>
        <v>12</v>
      </c>
      <c r="I29" s="204"/>
    </row>
    <row r="30" spans="1:9" s="136" customFormat="1" ht="30" customHeight="1" x14ac:dyDescent="0.2">
      <c r="A30" s="184" t="s">
        <v>2</v>
      </c>
      <c r="B30" s="146"/>
      <c r="C30" s="149">
        <f>'Page 2 Buget Standards PRG'!AB40</f>
        <v>24.75</v>
      </c>
      <c r="D30" s="149"/>
      <c r="E30" s="139">
        <f>'Page 2 Buget Standards PRG'!AB94</f>
        <v>75.75</v>
      </c>
      <c r="F30" s="139">
        <f>'Page 2 Buget Standards PRG'!AB155</f>
        <v>77.75</v>
      </c>
      <c r="G30" s="146"/>
      <c r="H30" s="148">
        <f t="shared" si="3"/>
        <v>153.5</v>
      </c>
      <c r="I30" s="204"/>
    </row>
    <row r="31" spans="1:9" s="136" customFormat="1" ht="30" customHeight="1" x14ac:dyDescent="0.2">
      <c r="A31" s="186" t="s">
        <v>230</v>
      </c>
      <c r="B31" s="146"/>
      <c r="C31" s="152"/>
      <c r="D31" s="149"/>
      <c r="E31" s="139">
        <f ca="1">'Page 2 Buget Standards PRG'!AC94</f>
        <v>443.76989795918371</v>
      </c>
      <c r="F31" s="139">
        <f ca="1">'Page 2 Buget Standards PRG'!AC155</f>
        <v>443.76989795918371</v>
      </c>
      <c r="G31" s="146"/>
      <c r="H31" s="148">
        <f t="shared" ca="1" si="3"/>
        <v>887.53979591836742</v>
      </c>
      <c r="I31" s="204"/>
    </row>
    <row r="32" spans="1:9" s="136" customFormat="1" ht="30" customHeight="1" x14ac:dyDescent="0.2">
      <c r="A32" s="184" t="s">
        <v>64</v>
      </c>
      <c r="B32" s="146"/>
      <c r="C32" s="149">
        <f>'Page 2 Buget Standards PRG'!AD40</f>
        <v>2.7</v>
      </c>
      <c r="D32" s="149"/>
      <c r="E32" s="139">
        <f>'Page 2 Buget Standards PRG'!AD94</f>
        <v>8.67</v>
      </c>
      <c r="F32" s="139">
        <f>'Page 2 Buget Standards PRG'!AD155</f>
        <v>8.67</v>
      </c>
      <c r="G32" s="146"/>
      <c r="H32" s="148">
        <f t="shared" si="3"/>
        <v>17.34</v>
      </c>
      <c r="I32" s="204"/>
    </row>
    <row r="33" spans="1:9" s="136" customFormat="1" ht="30" customHeight="1" thickBot="1" x14ac:dyDescent="0.25">
      <c r="A33" s="185" t="s">
        <v>228</v>
      </c>
      <c r="B33" s="160"/>
      <c r="C33" s="161">
        <f>'Page 2 Buget Standards PRG'!AE40</f>
        <v>38.224999999999994</v>
      </c>
      <c r="D33" s="161"/>
      <c r="E33" s="162">
        <f>'Page 2 Buget Standards PRG'!AE94</f>
        <v>133.78749999999999</v>
      </c>
      <c r="F33" s="162">
        <f>'Page 2 Buget Standards PRG'!AE155</f>
        <v>133.78749999999999</v>
      </c>
      <c r="G33" s="160"/>
      <c r="H33" s="163">
        <f t="shared" si="3"/>
        <v>267.57499999999999</v>
      </c>
      <c r="I33" s="204"/>
    </row>
    <row r="34" spans="1:9" s="136" customFormat="1" ht="30" customHeight="1" thickBot="1" x14ac:dyDescent="0.25">
      <c r="A34" s="173" t="s">
        <v>20</v>
      </c>
      <c r="B34" s="170"/>
      <c r="C34" s="174">
        <f>SUM(C27:C33)</f>
        <v>76.174999999999997</v>
      </c>
      <c r="D34" s="174"/>
      <c r="E34" s="174">
        <f ca="1">SUM(E27:E33)</f>
        <v>907.97739795918369</v>
      </c>
      <c r="F34" s="174">
        <f ca="1">SUM(F27:F33)</f>
        <v>909.97739795918369</v>
      </c>
      <c r="G34" s="171"/>
      <c r="H34" s="175">
        <f ca="1">SUM(H27:H33)</f>
        <v>1817.9547959183674</v>
      </c>
      <c r="I34" s="179"/>
    </row>
    <row r="35" spans="1:9" s="136" customFormat="1" ht="30" customHeight="1" thickBot="1" x14ac:dyDescent="0.25">
      <c r="A35" s="173" t="s">
        <v>21</v>
      </c>
      <c r="B35" s="170"/>
      <c r="C35" s="174">
        <f ca="1">C25+C34</f>
        <v>887.53979591836719</v>
      </c>
      <c r="D35" s="174"/>
      <c r="E35" s="174">
        <f ca="1">E25+E34</f>
        <v>1747.6310437925172</v>
      </c>
      <c r="F35" s="174">
        <f ca="1">F25+F34</f>
        <v>1930.0685437925169</v>
      </c>
      <c r="G35" s="171"/>
      <c r="H35" s="180">
        <f ca="1">H25+H34</f>
        <v>3677.6995875850344</v>
      </c>
      <c r="I35" s="179"/>
    </row>
    <row r="36" spans="1:9" s="136" customFormat="1" ht="30" customHeight="1" x14ac:dyDescent="0.2">
      <c r="A36" s="167" t="s">
        <v>22</v>
      </c>
      <c r="B36" s="168"/>
      <c r="C36" s="168"/>
      <c r="D36" s="168"/>
      <c r="E36" s="168"/>
      <c r="F36" s="168"/>
      <c r="G36" s="168"/>
      <c r="H36" s="169"/>
      <c r="I36" s="150" t="s">
        <v>157</v>
      </c>
    </row>
    <row r="37" spans="1:9" s="136" customFormat="1" ht="30" customHeight="1" x14ac:dyDescent="0.2">
      <c r="A37" s="151" t="s">
        <v>150</v>
      </c>
      <c r="B37" s="146"/>
      <c r="C37" s="152"/>
      <c r="D37" s="153"/>
      <c r="E37" s="139">
        <f ca="1">E10-E25</f>
        <v>1071.5963541666665</v>
      </c>
      <c r="F37" s="139">
        <f ca="1">F10-F25</f>
        <v>891.15885416666652</v>
      </c>
      <c r="G37" s="146"/>
      <c r="H37" s="148">
        <f ca="1">H10-H25</f>
        <v>1962.7552083333328</v>
      </c>
      <c r="I37" s="154" t="s">
        <v>146</v>
      </c>
    </row>
    <row r="38" spans="1:9" s="136" customFormat="1" ht="30" customHeight="1" x14ac:dyDescent="0.2">
      <c r="A38" s="155" t="s">
        <v>149</v>
      </c>
      <c r="B38" s="156"/>
      <c r="C38" s="152"/>
      <c r="D38" s="153"/>
      <c r="E38" s="139">
        <f ca="1">E10-E35</f>
        <v>163.6189562074826</v>
      </c>
      <c r="F38" s="139">
        <f ca="1">F10-F35</f>
        <v>-18.818543792517175</v>
      </c>
      <c r="G38" s="146"/>
      <c r="H38" s="148">
        <f ca="1">H10-H35</f>
        <v>144.80041241496519</v>
      </c>
      <c r="I38" s="154" t="s">
        <v>147</v>
      </c>
    </row>
    <row r="39" spans="1:9" s="136" customFormat="1" ht="30" customHeight="1" x14ac:dyDescent="0.2">
      <c r="A39" s="151" t="s">
        <v>151</v>
      </c>
      <c r="B39" s="146"/>
      <c r="C39" s="152"/>
      <c r="D39" s="153"/>
      <c r="E39" s="139">
        <f ca="1">E10-E35+(E16+E17+E33)</f>
        <v>309.40645620748262</v>
      </c>
      <c r="F39" s="139">
        <f ca="1">F10-F35+(F16+F17+F33)</f>
        <v>126.96895620748282</v>
      </c>
      <c r="G39" s="146"/>
      <c r="H39" s="139">
        <f ca="1">H10-H35+(H16+H17+H33)</f>
        <v>436.37541241496518</v>
      </c>
      <c r="I39" s="154" t="s">
        <v>143</v>
      </c>
    </row>
    <row r="40" spans="1:9" s="136" customFormat="1" ht="30" customHeight="1" x14ac:dyDescent="0.2">
      <c r="A40" s="151" t="s">
        <v>23</v>
      </c>
      <c r="B40" s="156"/>
      <c r="C40" s="152"/>
      <c r="D40" s="153"/>
      <c r="E40" s="138">
        <f ca="1">E35/E6</f>
        <v>1519.6791685152325</v>
      </c>
      <c r="F40" s="138">
        <f t="shared" ref="F40" ca="1" si="4">F35/F6</f>
        <v>1678.3204728630583</v>
      </c>
      <c r="G40" s="146"/>
      <c r="H40" s="138">
        <f t="shared" ref="H40" ca="1" si="5">H35/H6</f>
        <v>3197.999641378291</v>
      </c>
      <c r="I40" s="154" t="s">
        <v>144</v>
      </c>
    </row>
    <row r="41" spans="1:9" s="136" customFormat="1" ht="30" customHeight="1" thickBot="1" x14ac:dyDescent="0.25">
      <c r="A41" s="198" t="s">
        <v>24</v>
      </c>
      <c r="B41" s="160"/>
      <c r="C41" s="199"/>
      <c r="D41" s="200"/>
      <c r="E41" s="162">
        <f ca="1">E35/E7</f>
        <v>1.1096070119317569</v>
      </c>
      <c r="F41" s="162">
        <f ca="1">F35/F7</f>
        <v>1.2254403452650902</v>
      </c>
      <c r="G41" s="160"/>
      <c r="H41" s="162">
        <f ca="1">H35/H7</f>
        <v>1.1675236785984235</v>
      </c>
      <c r="I41" s="201" t="s">
        <v>148</v>
      </c>
    </row>
    <row r="42" spans="1:9" ht="56" customHeight="1" thickBot="1" x14ac:dyDescent="0.25">
      <c r="A42" s="205" t="s">
        <v>220</v>
      </c>
      <c r="B42" s="206"/>
      <c r="C42" s="206"/>
      <c r="D42" s="206"/>
      <c r="E42" s="206"/>
      <c r="F42" s="206"/>
      <c r="G42" s="206"/>
      <c r="H42" s="206"/>
      <c r="I42" s="207"/>
    </row>
    <row r="43" spans="1:9" ht="30" customHeight="1" x14ac:dyDescent="0.2">
      <c r="A43" s="208" t="s">
        <v>219</v>
      </c>
      <c r="B43" s="208"/>
      <c r="C43" s="208"/>
      <c r="D43" s="208"/>
      <c r="E43" s="208"/>
      <c r="F43" s="208"/>
      <c r="G43" s="208"/>
      <c r="H43" s="208"/>
      <c r="I43" s="208"/>
    </row>
  </sheetData>
  <mergeCells count="5">
    <mergeCell ref="I27:I33"/>
    <mergeCell ref="I12:I24"/>
    <mergeCell ref="A42:I42"/>
    <mergeCell ref="A43:I43"/>
    <mergeCell ref="E2:F2"/>
  </mergeCells>
  <pageMargins left="0.7" right="0.7" top="0.75" bottom="0.75" header="0.3" footer="0.3"/>
  <pageSetup scale="46" orientation="portrait" r:id="rId1"/>
  <headerFooter>
    <oddFooter>&amp;C&amp;K000000&amp;P&amp;N</oddFooter>
  </headerFooter>
  <ignoredErrors>
    <ignoredError sqref="C10" formulaRang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112385-EA58-D14A-8768-8B5E67C61587}">
  <sheetPr>
    <tabColor rgb="FF002060"/>
    <pageSetUpPr fitToPage="1"/>
  </sheetPr>
  <dimension ref="A1:AR157"/>
  <sheetViews>
    <sheetView zoomScaleNormal="100" workbookViewId="0">
      <pane xSplit="1" ySplit="4" topLeftCell="B5" activePane="bottomRight" state="frozen"/>
      <selection pane="topRight" activeCell="B1" sqref="B1"/>
      <selection pane="bottomLeft" activeCell="A5" sqref="A5"/>
      <selection pane="bottomRight" activeCell="F5" sqref="F5"/>
    </sheetView>
  </sheetViews>
  <sheetFormatPr baseColWidth="10" defaultColWidth="5.796875" defaultRowHeight="26" customHeight="1" x14ac:dyDescent="0.2"/>
  <cols>
    <col min="1" max="1" width="31" style="3" customWidth="1"/>
    <col min="2" max="2" width="46" style="6" customWidth="1"/>
    <col min="3" max="3" width="56" style="6" customWidth="1"/>
    <col min="4" max="4" width="36" style="9" customWidth="1"/>
    <col min="5" max="5" width="17.59765625" style="6" customWidth="1"/>
    <col min="6" max="6" width="16" style="6" customWidth="1"/>
    <col min="7" max="7" width="16" style="7" customWidth="1"/>
    <col min="8" max="8" width="16" style="119" customWidth="1"/>
    <col min="9" max="9" width="16" style="47" customWidth="1"/>
    <col min="10" max="22" width="16" style="7" customWidth="1"/>
    <col min="23" max="23" width="16" style="47" customWidth="1"/>
    <col min="24" max="24" width="11" style="7" customWidth="1"/>
    <col min="25" max="31" width="16" style="7" customWidth="1"/>
    <col min="32" max="32" width="16" style="47" customWidth="1"/>
    <col min="33" max="33" width="11.19921875" style="7" customWidth="1"/>
    <col min="34" max="34" width="16" style="47" customWidth="1"/>
    <col min="35" max="36" width="21.3984375" style="7" customWidth="1"/>
    <col min="37" max="40" width="21.3984375" style="8" customWidth="1"/>
    <col min="41" max="44" width="10.3984375" style="8" customWidth="1"/>
    <col min="45" max="119" width="10.3984375" style="6" customWidth="1"/>
    <col min="120" max="16384" width="5.796875" style="6"/>
  </cols>
  <sheetData>
    <row r="1" spans="1:44" ht="26" customHeight="1" x14ac:dyDescent="0.2">
      <c r="A1" s="2" t="s">
        <v>194</v>
      </c>
      <c r="C1" s="4"/>
      <c r="D1" s="5"/>
    </row>
    <row r="2" spans="1:44" ht="26" customHeight="1" thickBot="1" x14ac:dyDescent="0.25">
      <c r="C2" s="6" t="s">
        <v>159</v>
      </c>
      <c r="E2" s="10"/>
      <c r="F2" s="10"/>
      <c r="G2" s="11"/>
    </row>
    <row r="3" spans="1:44" ht="30" customHeight="1" thickBot="1" x14ac:dyDescent="0.25">
      <c r="A3" s="178" t="s">
        <v>212</v>
      </c>
      <c r="B3" s="177"/>
      <c r="C3" s="24"/>
      <c r="D3" s="24"/>
      <c r="E3" s="24"/>
      <c r="F3" s="24"/>
      <c r="G3" s="24"/>
      <c r="H3" s="118"/>
      <c r="I3" s="24"/>
      <c r="J3" s="217" t="s">
        <v>190</v>
      </c>
      <c r="K3" s="218"/>
      <c r="L3" s="218"/>
      <c r="M3" s="218"/>
      <c r="N3" s="218"/>
      <c r="O3" s="218"/>
      <c r="P3" s="218"/>
      <c r="Q3" s="218"/>
      <c r="R3" s="218"/>
      <c r="S3" s="218"/>
      <c r="T3" s="218"/>
      <c r="U3" s="218"/>
      <c r="V3" s="218"/>
      <c r="W3" s="219"/>
      <c r="Y3" s="220" t="s">
        <v>191</v>
      </c>
      <c r="Z3" s="221"/>
      <c r="AA3" s="221"/>
      <c r="AB3" s="221"/>
      <c r="AC3" s="221"/>
      <c r="AD3" s="221"/>
      <c r="AE3" s="221"/>
      <c r="AF3" s="222"/>
      <c r="AG3" s="39"/>
    </row>
    <row r="4" spans="1:44" s="92" customFormat="1" ht="63" customHeight="1" thickBot="1" x14ac:dyDescent="0.2">
      <c r="A4" s="83" t="s">
        <v>231</v>
      </c>
      <c r="B4" s="84" t="s">
        <v>5</v>
      </c>
      <c r="C4" s="84" t="s">
        <v>237</v>
      </c>
      <c r="D4" s="85" t="s">
        <v>232</v>
      </c>
      <c r="E4" s="84" t="s">
        <v>233</v>
      </c>
      <c r="F4" s="84" t="s">
        <v>128</v>
      </c>
      <c r="G4" s="86" t="s">
        <v>71</v>
      </c>
      <c r="H4" s="86" t="s">
        <v>72</v>
      </c>
      <c r="I4" s="87" t="s">
        <v>189</v>
      </c>
      <c r="J4" s="88" t="s">
        <v>68</v>
      </c>
      <c r="K4" s="88" t="s">
        <v>60</v>
      </c>
      <c r="L4" s="88" t="s">
        <v>10</v>
      </c>
      <c r="M4" s="88" t="s">
        <v>11</v>
      </c>
      <c r="N4" s="88" t="s">
        <v>66</v>
      </c>
      <c r="O4" s="88" t="s">
        <v>13</v>
      </c>
      <c r="P4" s="88" t="s">
        <v>14</v>
      </c>
      <c r="Q4" s="88" t="s">
        <v>15</v>
      </c>
      <c r="R4" s="88" t="s">
        <v>67</v>
      </c>
      <c r="S4" s="88" t="s">
        <v>53</v>
      </c>
      <c r="T4" s="88" t="s">
        <v>79</v>
      </c>
      <c r="U4" s="88" t="s">
        <v>65</v>
      </c>
      <c r="V4" s="88" t="s">
        <v>80</v>
      </c>
      <c r="W4" s="89" t="s">
        <v>70</v>
      </c>
      <c r="X4" s="93"/>
      <c r="Y4" s="88" t="s">
        <v>17</v>
      </c>
      <c r="Z4" s="88" t="s">
        <v>18</v>
      </c>
      <c r="AA4" s="88" t="s">
        <v>19</v>
      </c>
      <c r="AB4" s="88" t="s">
        <v>2</v>
      </c>
      <c r="AC4" s="88" t="s">
        <v>234</v>
      </c>
      <c r="AD4" s="88" t="s">
        <v>64</v>
      </c>
      <c r="AE4" s="88" t="s">
        <v>69</v>
      </c>
      <c r="AF4" s="87" t="s">
        <v>4</v>
      </c>
      <c r="AG4" s="93"/>
      <c r="AH4" s="90" t="s">
        <v>155</v>
      </c>
      <c r="AI4" s="91"/>
      <c r="AJ4" s="91"/>
      <c r="AK4" s="91"/>
      <c r="AL4" s="91"/>
      <c r="AM4" s="91"/>
      <c r="AN4" s="91"/>
      <c r="AO4" s="91"/>
      <c r="AP4" s="91"/>
      <c r="AQ4" s="91"/>
      <c r="AR4" s="91"/>
    </row>
    <row r="5" spans="1:44" ht="28" customHeight="1" x14ac:dyDescent="0.2">
      <c r="A5" s="116" t="s">
        <v>63</v>
      </c>
      <c r="B5" s="28" t="s">
        <v>225</v>
      </c>
      <c r="C5" s="29" t="s">
        <v>119</v>
      </c>
      <c r="D5" s="30" t="s">
        <v>65</v>
      </c>
      <c r="E5" s="31" t="s">
        <v>103</v>
      </c>
      <c r="F5" s="31" t="s">
        <v>129</v>
      </c>
      <c r="G5" s="41">
        <v>0.25</v>
      </c>
      <c r="H5" s="121">
        <v>16.850000000000001</v>
      </c>
      <c r="I5" s="193">
        <f t="shared" ref="I5:I39" si="0">G5*H5</f>
        <v>4.2125000000000004</v>
      </c>
      <c r="J5" s="52"/>
      <c r="K5" s="53"/>
      <c r="L5" s="53"/>
      <c r="M5" s="53"/>
      <c r="N5" s="53"/>
      <c r="O5" s="53"/>
      <c r="P5" s="53"/>
      <c r="Q5" s="53"/>
      <c r="R5" s="53"/>
      <c r="S5" s="53"/>
      <c r="T5" s="53"/>
      <c r="U5" s="53">
        <f>I5</f>
        <v>4.2125000000000004</v>
      </c>
      <c r="V5" s="112"/>
      <c r="W5" s="80">
        <f>SUM(J5:V5)</f>
        <v>4.2125000000000004</v>
      </c>
      <c r="X5" s="32"/>
      <c r="Y5" s="58"/>
      <c r="Z5" s="58"/>
      <c r="AA5" s="58"/>
      <c r="AB5" s="58"/>
      <c r="AC5" s="58"/>
      <c r="AD5" s="58"/>
      <c r="AE5" s="59"/>
      <c r="AF5" s="51">
        <f>SUM(Y5:AE5)</f>
        <v>0</v>
      </c>
      <c r="AH5" s="51">
        <f t="shared" ref="AH5:AH40" si="1">AF5+W5</f>
        <v>4.2125000000000004</v>
      </c>
    </row>
    <row r="6" spans="1:44" ht="28" customHeight="1" x14ac:dyDescent="0.2">
      <c r="A6" s="36" t="s">
        <v>63</v>
      </c>
      <c r="B6" s="12" t="s">
        <v>25</v>
      </c>
      <c r="C6" s="12" t="s">
        <v>115</v>
      </c>
      <c r="D6" s="13" t="s">
        <v>11</v>
      </c>
      <c r="E6" s="17" t="s">
        <v>103</v>
      </c>
      <c r="F6" s="17" t="s">
        <v>129</v>
      </c>
      <c r="G6" s="42">
        <v>1</v>
      </c>
      <c r="H6" s="120">
        <v>32.85</v>
      </c>
      <c r="I6" s="78">
        <f t="shared" si="0"/>
        <v>32.85</v>
      </c>
      <c r="J6" s="54"/>
      <c r="K6" s="43"/>
      <c r="L6" s="43"/>
      <c r="M6" s="43">
        <f t="shared" ref="M6:M10" si="2">I6</f>
        <v>32.85</v>
      </c>
      <c r="N6" s="43"/>
      <c r="O6" s="43"/>
      <c r="P6" s="43"/>
      <c r="Q6" s="43"/>
      <c r="R6" s="43"/>
      <c r="S6" s="43"/>
      <c r="T6" s="43"/>
      <c r="U6" s="43"/>
      <c r="V6" s="38"/>
      <c r="W6" s="48">
        <f t="shared" ref="W6:W30" si="3">SUM(J6:V6)</f>
        <v>32.85</v>
      </c>
      <c r="X6" s="14"/>
      <c r="Y6" s="26"/>
      <c r="Z6" s="26"/>
      <c r="AA6" s="26"/>
      <c r="AB6" s="26"/>
      <c r="AC6" s="26"/>
      <c r="AD6" s="26"/>
      <c r="AE6" s="61"/>
      <c r="AF6" s="48">
        <f t="shared" ref="AF6:AF12" si="4">SUM(Y6:AE6)</f>
        <v>0</v>
      </c>
      <c r="AH6" s="48">
        <f t="shared" si="1"/>
        <v>32.85</v>
      </c>
    </row>
    <row r="7" spans="1:44" ht="28" customHeight="1" x14ac:dyDescent="0.2">
      <c r="A7" s="36" t="s">
        <v>63</v>
      </c>
      <c r="B7" s="12" t="s">
        <v>111</v>
      </c>
      <c r="C7" s="12" t="s">
        <v>116</v>
      </c>
      <c r="D7" s="13" t="s">
        <v>11</v>
      </c>
      <c r="E7" s="17" t="s">
        <v>103</v>
      </c>
      <c r="F7" s="17" t="s">
        <v>129</v>
      </c>
      <c r="G7" s="42">
        <v>1</v>
      </c>
      <c r="H7" s="120">
        <v>26.1</v>
      </c>
      <c r="I7" s="78">
        <f t="shared" si="0"/>
        <v>26.1</v>
      </c>
      <c r="J7" s="54"/>
      <c r="K7" s="43"/>
      <c r="L7" s="43"/>
      <c r="M7" s="43">
        <f t="shared" si="2"/>
        <v>26.1</v>
      </c>
      <c r="N7" s="43"/>
      <c r="O7" s="43"/>
      <c r="P7" s="43"/>
      <c r="Q7" s="43"/>
      <c r="R7" s="43"/>
      <c r="S7" s="43"/>
      <c r="T7" s="43"/>
      <c r="U7" s="43"/>
      <c r="V7" s="38"/>
      <c r="W7" s="48">
        <f t="shared" si="3"/>
        <v>26.1</v>
      </c>
      <c r="X7" s="14"/>
      <c r="Y7" s="26"/>
      <c r="Z7" s="26"/>
      <c r="AA7" s="26"/>
      <c r="AB7" s="26"/>
      <c r="AC7" s="26"/>
      <c r="AD7" s="26"/>
      <c r="AE7" s="61"/>
      <c r="AF7" s="48">
        <f t="shared" si="4"/>
        <v>0</v>
      </c>
      <c r="AH7" s="48">
        <f t="shared" si="1"/>
        <v>26.1</v>
      </c>
    </row>
    <row r="8" spans="1:44" ht="28" customHeight="1" x14ac:dyDescent="0.2">
      <c r="A8" s="36" t="s">
        <v>63</v>
      </c>
      <c r="B8" s="15" t="s">
        <v>26</v>
      </c>
      <c r="C8" s="15" t="s">
        <v>118</v>
      </c>
      <c r="D8" s="13" t="s">
        <v>11</v>
      </c>
      <c r="E8" s="17" t="s">
        <v>103</v>
      </c>
      <c r="F8" s="17" t="s">
        <v>129</v>
      </c>
      <c r="G8" s="42">
        <v>1</v>
      </c>
      <c r="H8" s="120">
        <v>28.35</v>
      </c>
      <c r="I8" s="78">
        <f t="shared" si="0"/>
        <v>28.35</v>
      </c>
      <c r="J8" s="54"/>
      <c r="K8" s="43"/>
      <c r="L8" s="43"/>
      <c r="M8" s="43">
        <f t="shared" si="2"/>
        <v>28.35</v>
      </c>
      <c r="N8" s="43"/>
      <c r="O8" s="43"/>
      <c r="P8" s="43"/>
      <c r="Q8" s="43"/>
      <c r="R8" s="43"/>
      <c r="S8" s="43"/>
      <c r="T8" s="43"/>
      <c r="U8" s="43"/>
      <c r="V8" s="38"/>
      <c r="W8" s="48">
        <f t="shared" si="3"/>
        <v>28.35</v>
      </c>
      <c r="X8" s="14"/>
      <c r="Y8" s="26"/>
      <c r="Z8" s="26"/>
      <c r="AA8" s="26"/>
      <c r="AB8" s="26"/>
      <c r="AC8" s="26"/>
      <c r="AD8" s="26"/>
      <c r="AE8" s="61"/>
      <c r="AF8" s="48">
        <f t="shared" si="4"/>
        <v>0</v>
      </c>
      <c r="AH8" s="48">
        <f t="shared" si="1"/>
        <v>28.35</v>
      </c>
    </row>
    <row r="9" spans="1:44" ht="28" customHeight="1" x14ac:dyDescent="0.2">
      <c r="A9" s="36" t="s">
        <v>63</v>
      </c>
      <c r="B9" s="15" t="s">
        <v>27</v>
      </c>
      <c r="C9" s="15" t="s">
        <v>117</v>
      </c>
      <c r="D9" s="13" t="s">
        <v>11</v>
      </c>
      <c r="E9" s="17" t="s">
        <v>103</v>
      </c>
      <c r="F9" s="17" t="s">
        <v>129</v>
      </c>
      <c r="G9" s="42">
        <v>1</v>
      </c>
      <c r="H9" s="120">
        <v>25.05</v>
      </c>
      <c r="I9" s="78">
        <f t="shared" si="0"/>
        <v>25.05</v>
      </c>
      <c r="J9" s="54"/>
      <c r="K9" s="43"/>
      <c r="L9" s="43"/>
      <c r="M9" s="43">
        <f t="shared" si="2"/>
        <v>25.05</v>
      </c>
      <c r="N9" s="43"/>
      <c r="O9" s="43"/>
      <c r="P9" s="43"/>
      <c r="Q9" s="43"/>
      <c r="R9" s="43"/>
      <c r="S9" s="43"/>
      <c r="T9" s="43"/>
      <c r="U9" s="43"/>
      <c r="V9" s="38"/>
      <c r="W9" s="48">
        <f t="shared" si="3"/>
        <v>25.05</v>
      </c>
      <c r="X9" s="14"/>
      <c r="Y9" s="26"/>
      <c r="Z9" s="26"/>
      <c r="AA9" s="26"/>
      <c r="AB9" s="26"/>
      <c r="AC9" s="26"/>
      <c r="AD9" s="26"/>
      <c r="AE9" s="61"/>
      <c r="AF9" s="48">
        <f t="shared" si="4"/>
        <v>0</v>
      </c>
      <c r="AH9" s="48">
        <f t="shared" si="1"/>
        <v>25.05</v>
      </c>
    </row>
    <row r="10" spans="1:44" ht="28" customHeight="1" x14ac:dyDescent="0.2">
      <c r="A10" s="36" t="s">
        <v>63</v>
      </c>
      <c r="B10" s="15" t="s">
        <v>205</v>
      </c>
      <c r="C10" s="15" t="s">
        <v>115</v>
      </c>
      <c r="D10" s="13" t="s">
        <v>11</v>
      </c>
      <c r="E10" s="17" t="s">
        <v>103</v>
      </c>
      <c r="F10" s="17" t="s">
        <v>129</v>
      </c>
      <c r="G10" s="42">
        <v>1</v>
      </c>
      <c r="H10" s="120">
        <v>24.75</v>
      </c>
      <c r="I10" s="78">
        <f t="shared" ref="I10" si="5">G10*H10</f>
        <v>24.75</v>
      </c>
      <c r="J10" s="54"/>
      <c r="K10" s="43"/>
      <c r="L10" s="43"/>
      <c r="M10" s="43">
        <f t="shared" si="2"/>
        <v>24.75</v>
      </c>
      <c r="N10" s="43"/>
      <c r="O10" s="43"/>
      <c r="P10" s="43"/>
      <c r="Q10" s="43"/>
      <c r="R10" s="43"/>
      <c r="S10" s="43"/>
      <c r="T10" s="43"/>
      <c r="U10" s="43"/>
      <c r="V10" s="38"/>
      <c r="W10" s="48">
        <f t="shared" si="3"/>
        <v>24.75</v>
      </c>
      <c r="X10" s="14"/>
      <c r="Y10" s="26"/>
      <c r="Z10" s="26"/>
      <c r="AA10" s="26"/>
      <c r="AB10" s="26"/>
      <c r="AC10" s="26"/>
      <c r="AD10" s="26"/>
      <c r="AE10" s="61"/>
      <c r="AF10" s="48">
        <f t="shared" si="4"/>
        <v>0</v>
      </c>
      <c r="AH10" s="48">
        <f t="shared" si="1"/>
        <v>24.75</v>
      </c>
    </row>
    <row r="11" spans="1:44" ht="28" customHeight="1" x14ac:dyDescent="0.2">
      <c r="A11" s="36" t="s">
        <v>63</v>
      </c>
      <c r="B11" s="15" t="s">
        <v>206</v>
      </c>
      <c r="C11" s="15" t="s">
        <v>197</v>
      </c>
      <c r="D11" s="13" t="s">
        <v>55</v>
      </c>
      <c r="E11" s="17" t="s">
        <v>103</v>
      </c>
      <c r="F11" s="17" t="s">
        <v>130</v>
      </c>
      <c r="G11" s="42">
        <v>1</v>
      </c>
      <c r="H11" s="120">
        <v>140</v>
      </c>
      <c r="I11" s="78">
        <f t="shared" si="0"/>
        <v>140</v>
      </c>
      <c r="J11" s="54"/>
      <c r="K11" s="43">
        <f>I11</f>
        <v>140</v>
      </c>
      <c r="L11" s="43"/>
      <c r="M11" s="43"/>
      <c r="N11" s="43"/>
      <c r="O11" s="43"/>
      <c r="P11" s="43"/>
      <c r="Q11" s="43"/>
      <c r="R11" s="43"/>
      <c r="S11" s="43"/>
      <c r="T11" s="43"/>
      <c r="U11" s="43"/>
      <c r="V11" s="38"/>
      <c r="W11" s="48">
        <f t="shared" ref="W11" si="6">SUM(J11:V11)</f>
        <v>140</v>
      </c>
      <c r="X11" s="14"/>
      <c r="Y11" s="26"/>
      <c r="Z11" s="26"/>
      <c r="AA11" s="26"/>
      <c r="AB11" s="26"/>
      <c r="AC11" s="26"/>
      <c r="AD11" s="26"/>
      <c r="AE11" s="61"/>
      <c r="AF11" s="48">
        <f t="shared" ref="AF11" si="7">SUM(Y11:AE11)</f>
        <v>0</v>
      </c>
      <c r="AH11" s="48">
        <f t="shared" ref="AH11" si="8">AF11+W11</f>
        <v>140</v>
      </c>
    </row>
    <row r="12" spans="1:44" ht="28" customHeight="1" x14ac:dyDescent="0.2">
      <c r="A12" s="36" t="s">
        <v>63</v>
      </c>
      <c r="B12" s="15" t="s">
        <v>204</v>
      </c>
      <c r="C12" s="15" t="s">
        <v>114</v>
      </c>
      <c r="D12" s="13" t="s">
        <v>55</v>
      </c>
      <c r="E12" s="17" t="s">
        <v>103</v>
      </c>
      <c r="F12" s="17" t="s">
        <v>130</v>
      </c>
      <c r="G12" s="42">
        <v>2</v>
      </c>
      <c r="H12" s="120">
        <v>95</v>
      </c>
      <c r="I12" s="78">
        <f t="shared" si="0"/>
        <v>190</v>
      </c>
      <c r="J12" s="54"/>
      <c r="K12" s="43">
        <f>I12</f>
        <v>190</v>
      </c>
      <c r="L12" s="43"/>
      <c r="M12" s="43"/>
      <c r="N12" s="43"/>
      <c r="O12" s="43"/>
      <c r="P12" s="43"/>
      <c r="Q12" s="43"/>
      <c r="R12" s="43"/>
      <c r="S12" s="43"/>
      <c r="T12" s="43"/>
      <c r="U12" s="43"/>
      <c r="V12" s="38"/>
      <c r="W12" s="48">
        <f t="shared" si="3"/>
        <v>190</v>
      </c>
      <c r="X12" s="14"/>
      <c r="Y12" s="26"/>
      <c r="Z12" s="26"/>
      <c r="AA12" s="26"/>
      <c r="AB12" s="26"/>
      <c r="AC12" s="26"/>
      <c r="AD12" s="26"/>
      <c r="AE12" s="61"/>
      <c r="AF12" s="48">
        <f t="shared" si="4"/>
        <v>0</v>
      </c>
      <c r="AH12" s="48">
        <f t="shared" si="1"/>
        <v>190</v>
      </c>
    </row>
    <row r="13" spans="1:44" ht="28" customHeight="1" x14ac:dyDescent="0.2">
      <c r="A13" s="36" t="s">
        <v>63</v>
      </c>
      <c r="B13" s="15" t="s">
        <v>183</v>
      </c>
      <c r="C13" s="15" t="s">
        <v>29</v>
      </c>
      <c r="D13" s="13" t="s">
        <v>11</v>
      </c>
      <c r="E13" s="17" t="s">
        <v>103</v>
      </c>
      <c r="F13" s="17" t="s">
        <v>129</v>
      </c>
      <c r="G13" s="42">
        <v>0</v>
      </c>
      <c r="H13" s="120">
        <v>11.7</v>
      </c>
      <c r="I13" s="78">
        <f t="shared" si="0"/>
        <v>0</v>
      </c>
      <c r="J13" s="54"/>
      <c r="K13" s="43"/>
      <c r="L13" s="43"/>
      <c r="M13" s="43">
        <f>I13</f>
        <v>0</v>
      </c>
      <c r="N13" s="43"/>
      <c r="O13" s="43"/>
      <c r="P13" s="43"/>
      <c r="Q13" s="43"/>
      <c r="R13" s="43"/>
      <c r="S13" s="43"/>
      <c r="T13" s="43"/>
      <c r="U13" s="43"/>
      <c r="V13" s="38"/>
      <c r="W13" s="48">
        <f>SUM(J13:V13)</f>
        <v>0</v>
      </c>
      <c r="X13" s="14"/>
      <c r="Y13" s="26"/>
      <c r="Z13" s="26"/>
      <c r="AA13" s="26"/>
      <c r="AB13" s="26"/>
      <c r="AC13" s="26"/>
      <c r="AD13" s="26"/>
      <c r="AE13" s="61"/>
      <c r="AF13" s="48">
        <f>SUM(Y13:AE13)</f>
        <v>0</v>
      </c>
      <c r="AH13" s="48">
        <f>AF13+W13</f>
        <v>0</v>
      </c>
    </row>
    <row r="14" spans="1:44" ht="28" customHeight="1" x14ac:dyDescent="0.2">
      <c r="A14" s="36" t="s">
        <v>63</v>
      </c>
      <c r="B14" s="15" t="s">
        <v>184</v>
      </c>
      <c r="C14" s="15" t="s">
        <v>177</v>
      </c>
      <c r="D14" s="16" t="s">
        <v>55</v>
      </c>
      <c r="E14" s="17" t="s">
        <v>103</v>
      </c>
      <c r="F14" s="17" t="s">
        <v>195</v>
      </c>
      <c r="G14" s="42">
        <v>0</v>
      </c>
      <c r="H14" s="120">
        <v>0.28999999999999998</v>
      </c>
      <c r="I14" s="78">
        <f t="shared" si="0"/>
        <v>0</v>
      </c>
      <c r="J14" s="54"/>
      <c r="K14" s="43">
        <f>I14</f>
        <v>0</v>
      </c>
      <c r="L14" s="43"/>
      <c r="M14" s="43"/>
      <c r="N14" s="43"/>
      <c r="O14" s="43"/>
      <c r="P14" s="43"/>
      <c r="Q14" s="43"/>
      <c r="R14" s="43"/>
      <c r="S14" s="43"/>
      <c r="T14" s="43"/>
      <c r="U14" s="43"/>
      <c r="V14" s="38"/>
      <c r="W14" s="48">
        <f>SUM(J14:V14)</f>
        <v>0</v>
      </c>
      <c r="X14" s="14"/>
      <c r="Y14" s="26"/>
      <c r="Z14" s="26"/>
      <c r="AA14" s="26"/>
      <c r="AB14" s="26"/>
      <c r="AC14" s="26"/>
      <c r="AD14" s="26"/>
      <c r="AE14" s="61"/>
      <c r="AF14" s="48">
        <f>SUM(Y14:AE14)</f>
        <v>0</v>
      </c>
      <c r="AH14" s="48">
        <f>AF14+W14</f>
        <v>0</v>
      </c>
    </row>
    <row r="15" spans="1:44" s="10" customFormat="1" ht="28" customHeight="1" x14ac:dyDescent="0.2">
      <c r="A15" s="117" t="s">
        <v>63</v>
      </c>
      <c r="B15" s="15" t="s">
        <v>176</v>
      </c>
      <c r="C15" s="15" t="s">
        <v>132</v>
      </c>
      <c r="D15" s="13" t="s">
        <v>11</v>
      </c>
      <c r="E15" s="17" t="s">
        <v>162</v>
      </c>
      <c r="F15" s="77" t="s">
        <v>129</v>
      </c>
      <c r="G15" s="42">
        <v>1</v>
      </c>
      <c r="H15" s="120">
        <v>50</v>
      </c>
      <c r="I15" s="78">
        <f t="shared" si="0"/>
        <v>50</v>
      </c>
      <c r="J15" s="54"/>
      <c r="K15" s="43"/>
      <c r="L15" s="43"/>
      <c r="M15" s="43">
        <f>I15</f>
        <v>50</v>
      </c>
      <c r="N15" s="43"/>
      <c r="O15" s="43"/>
      <c r="P15" s="43"/>
      <c r="Q15" s="43"/>
      <c r="R15" s="43"/>
      <c r="S15" s="43"/>
      <c r="T15" s="43"/>
      <c r="U15" s="43"/>
      <c r="V15" s="38"/>
      <c r="W15" s="78">
        <f t="shared" ref="W15:W27" si="9">SUM(J15:V15)</f>
        <v>50</v>
      </c>
      <c r="X15" s="113"/>
      <c r="Y15" s="43"/>
      <c r="Z15" s="43"/>
      <c r="AA15" s="43"/>
      <c r="AB15" s="43"/>
      <c r="AC15" s="43"/>
      <c r="AD15" s="43"/>
      <c r="AE15" s="38"/>
      <c r="AF15" s="78">
        <f>SUM(Y15:AE15)</f>
        <v>0</v>
      </c>
      <c r="AG15" s="11"/>
      <c r="AH15" s="78">
        <f t="shared" ref="AH15:AH27" si="10">AF15+W15</f>
        <v>50</v>
      </c>
      <c r="AI15" s="11"/>
      <c r="AJ15" s="11"/>
      <c r="AK15" s="79"/>
      <c r="AL15" s="79"/>
      <c r="AM15" s="79"/>
      <c r="AN15" s="79"/>
      <c r="AO15" s="79"/>
      <c r="AP15" s="79"/>
      <c r="AQ15" s="79"/>
      <c r="AR15" s="79"/>
    </row>
    <row r="16" spans="1:44" s="10" customFormat="1" ht="28" customHeight="1" x14ac:dyDescent="0.2">
      <c r="A16" s="117" t="s">
        <v>63</v>
      </c>
      <c r="B16" s="15" t="s">
        <v>176</v>
      </c>
      <c r="C16" s="15" t="s">
        <v>226</v>
      </c>
      <c r="D16" s="13" t="s">
        <v>11</v>
      </c>
      <c r="E16" s="17" t="s">
        <v>162</v>
      </c>
      <c r="F16" s="77" t="s">
        <v>193</v>
      </c>
      <c r="G16" s="42">
        <v>55</v>
      </c>
      <c r="H16" s="120">
        <v>3.16</v>
      </c>
      <c r="I16" s="78">
        <f t="shared" ref="I16" si="11">G16*H16</f>
        <v>173.8</v>
      </c>
      <c r="J16" s="54"/>
      <c r="K16" s="43"/>
      <c r="L16" s="43"/>
      <c r="M16" s="43">
        <f>I16</f>
        <v>173.8</v>
      </c>
      <c r="N16" s="43"/>
      <c r="O16" s="43"/>
      <c r="P16" s="43"/>
      <c r="Q16" s="43"/>
      <c r="R16" s="43"/>
      <c r="S16" s="43"/>
      <c r="T16" s="43"/>
      <c r="U16" s="43"/>
      <c r="V16" s="38"/>
      <c r="W16" s="78">
        <f t="shared" ref="W16" si="12">SUM(J16:V16)</f>
        <v>173.8</v>
      </c>
      <c r="X16" s="113"/>
      <c r="Y16" s="43"/>
      <c r="Z16" s="43"/>
      <c r="AA16" s="43"/>
      <c r="AB16" s="43"/>
      <c r="AC16" s="43"/>
      <c r="AD16" s="43"/>
      <c r="AE16" s="38"/>
      <c r="AF16" s="78">
        <f>SUM(Y16:AE16)</f>
        <v>0</v>
      </c>
      <c r="AG16" s="11"/>
      <c r="AH16" s="78">
        <f t="shared" ref="AH16" si="13">AF16+W16</f>
        <v>173.8</v>
      </c>
      <c r="AI16" s="11"/>
      <c r="AJ16" s="11"/>
      <c r="AK16" s="79"/>
      <c r="AL16" s="79"/>
      <c r="AM16" s="79"/>
      <c r="AN16" s="79"/>
      <c r="AO16" s="79"/>
      <c r="AP16" s="79"/>
      <c r="AQ16" s="79"/>
      <c r="AR16" s="79"/>
    </row>
    <row r="17" spans="1:44" ht="28" customHeight="1" x14ac:dyDescent="0.2">
      <c r="A17" s="36" t="s">
        <v>63</v>
      </c>
      <c r="B17" s="15" t="s">
        <v>176</v>
      </c>
      <c r="C17" s="15" t="s">
        <v>156</v>
      </c>
      <c r="D17" s="16" t="s">
        <v>48</v>
      </c>
      <c r="E17" s="17" t="s">
        <v>162</v>
      </c>
      <c r="F17" s="17" t="s">
        <v>195</v>
      </c>
      <c r="G17" s="42">
        <v>10</v>
      </c>
      <c r="H17" s="120">
        <v>4</v>
      </c>
      <c r="I17" s="78">
        <f t="shared" si="0"/>
        <v>40</v>
      </c>
      <c r="J17" s="54">
        <f>I17</f>
        <v>40</v>
      </c>
      <c r="K17" s="43"/>
      <c r="L17" s="43"/>
      <c r="M17" s="43"/>
      <c r="N17" s="43"/>
      <c r="O17" s="43"/>
      <c r="P17" s="43"/>
      <c r="Q17" s="43"/>
      <c r="R17" s="43"/>
      <c r="S17" s="43"/>
      <c r="T17" s="43"/>
      <c r="U17" s="43"/>
      <c r="V17" s="38"/>
      <c r="W17" s="48">
        <f t="shared" si="9"/>
        <v>40</v>
      </c>
      <c r="X17" s="14"/>
      <c r="Y17" s="26"/>
      <c r="Z17" s="26"/>
      <c r="AA17" s="26"/>
      <c r="AB17" s="26"/>
      <c r="AC17" s="26"/>
      <c r="AD17" s="26"/>
      <c r="AE17" s="61"/>
      <c r="AF17" s="48">
        <f t="shared" ref="AF17:AF25" si="14">SUM(Y17:AE17)</f>
        <v>0</v>
      </c>
      <c r="AH17" s="48">
        <f t="shared" si="10"/>
        <v>40</v>
      </c>
    </row>
    <row r="18" spans="1:44" ht="28" customHeight="1" x14ac:dyDescent="0.2">
      <c r="A18" s="36" t="s">
        <v>63</v>
      </c>
      <c r="B18" s="15" t="s">
        <v>185</v>
      </c>
      <c r="C18" s="12" t="s">
        <v>115</v>
      </c>
      <c r="D18" s="13" t="s">
        <v>11</v>
      </c>
      <c r="E18" s="17" t="s">
        <v>97</v>
      </c>
      <c r="F18" s="17" t="s">
        <v>129</v>
      </c>
      <c r="G18" s="42">
        <v>0</v>
      </c>
      <c r="H18" s="120">
        <v>27.5</v>
      </c>
      <c r="I18" s="78">
        <f t="shared" si="0"/>
        <v>0</v>
      </c>
      <c r="J18" s="54"/>
      <c r="K18" s="43"/>
      <c r="L18" s="43"/>
      <c r="M18" s="43">
        <f>I18</f>
        <v>0</v>
      </c>
      <c r="N18" s="43"/>
      <c r="O18" s="43"/>
      <c r="P18" s="43"/>
      <c r="Q18" s="43"/>
      <c r="R18" s="43"/>
      <c r="S18" s="43"/>
      <c r="T18" s="43"/>
      <c r="U18" s="43"/>
      <c r="V18" s="38"/>
      <c r="W18" s="48">
        <f t="shared" ref="W18:W24" si="15">SUM(J18:V18)</f>
        <v>0</v>
      </c>
      <c r="X18" s="14"/>
      <c r="Y18" s="26"/>
      <c r="Z18" s="26"/>
      <c r="AA18" s="26"/>
      <c r="AB18" s="26"/>
      <c r="AC18" s="26"/>
      <c r="AD18" s="26"/>
      <c r="AE18" s="61"/>
      <c r="AF18" s="48">
        <f t="shared" ref="AF18:AF24" si="16">SUM(Y18:AE18)</f>
        <v>0</v>
      </c>
      <c r="AH18" s="48">
        <f t="shared" ref="AH18:AH24" si="17">AF18+W18</f>
        <v>0</v>
      </c>
    </row>
    <row r="19" spans="1:44" ht="28" customHeight="1" x14ac:dyDescent="0.2">
      <c r="A19" s="36" t="s">
        <v>63</v>
      </c>
      <c r="B19" s="15" t="s">
        <v>186</v>
      </c>
      <c r="C19" s="15" t="s">
        <v>156</v>
      </c>
      <c r="D19" s="16" t="s">
        <v>48</v>
      </c>
      <c r="E19" s="17" t="s">
        <v>97</v>
      </c>
      <c r="F19" s="17" t="s">
        <v>195</v>
      </c>
      <c r="G19" s="42">
        <v>0</v>
      </c>
      <c r="H19" s="120">
        <v>4</v>
      </c>
      <c r="I19" s="78">
        <f t="shared" si="0"/>
        <v>0</v>
      </c>
      <c r="J19" s="54">
        <f>I19</f>
        <v>0</v>
      </c>
      <c r="K19" s="43"/>
      <c r="L19" s="43"/>
      <c r="M19" s="43"/>
      <c r="N19" s="43"/>
      <c r="O19" s="43"/>
      <c r="P19" s="43"/>
      <c r="Q19" s="43"/>
      <c r="R19" s="43"/>
      <c r="S19" s="43"/>
      <c r="T19" s="43"/>
      <c r="U19" s="43"/>
      <c r="V19" s="38"/>
      <c r="W19" s="48">
        <f t="shared" si="15"/>
        <v>0</v>
      </c>
      <c r="X19" s="14"/>
      <c r="Y19" s="26"/>
      <c r="Z19" s="26"/>
      <c r="AA19" s="26"/>
      <c r="AB19" s="26"/>
      <c r="AC19" s="26"/>
      <c r="AD19" s="26"/>
      <c r="AE19" s="61"/>
      <c r="AF19" s="48">
        <f t="shared" si="16"/>
        <v>0</v>
      </c>
      <c r="AH19" s="48">
        <f t="shared" si="17"/>
        <v>0</v>
      </c>
    </row>
    <row r="20" spans="1:44" ht="28" customHeight="1" x14ac:dyDescent="0.2">
      <c r="A20" s="36" t="s">
        <v>63</v>
      </c>
      <c r="B20" s="15" t="s">
        <v>133</v>
      </c>
      <c r="C20" s="12" t="s">
        <v>115</v>
      </c>
      <c r="D20" s="13" t="s">
        <v>11</v>
      </c>
      <c r="E20" s="17" t="s">
        <v>97</v>
      </c>
      <c r="F20" s="17" t="s">
        <v>129</v>
      </c>
      <c r="G20" s="42">
        <v>1</v>
      </c>
      <c r="H20" s="120">
        <v>9.0500000000000007</v>
      </c>
      <c r="I20" s="78">
        <f t="shared" si="0"/>
        <v>9.0500000000000007</v>
      </c>
      <c r="J20" s="54"/>
      <c r="K20" s="43"/>
      <c r="L20" s="43"/>
      <c r="M20" s="43">
        <f t="shared" ref="M20" si="18">I20</f>
        <v>9.0500000000000007</v>
      </c>
      <c r="N20" s="43"/>
      <c r="O20" s="43"/>
      <c r="P20" s="43"/>
      <c r="Q20" s="43"/>
      <c r="R20" s="43"/>
      <c r="S20" s="43"/>
      <c r="T20" s="43"/>
      <c r="U20" s="43"/>
      <c r="V20" s="38"/>
      <c r="W20" s="48">
        <f t="shared" si="15"/>
        <v>9.0500000000000007</v>
      </c>
      <c r="X20" s="14"/>
      <c r="Y20" s="26"/>
      <c r="Z20" s="26"/>
      <c r="AA20" s="26"/>
      <c r="AB20" s="26"/>
      <c r="AC20" s="26"/>
      <c r="AD20" s="26"/>
      <c r="AE20" s="61"/>
      <c r="AF20" s="48">
        <f t="shared" si="16"/>
        <v>0</v>
      </c>
      <c r="AH20" s="48">
        <f t="shared" si="17"/>
        <v>9.0500000000000007</v>
      </c>
    </row>
    <row r="21" spans="1:44" ht="28" customHeight="1" x14ac:dyDescent="0.2">
      <c r="A21" s="36" t="s">
        <v>63</v>
      </c>
      <c r="B21" s="15" t="s">
        <v>28</v>
      </c>
      <c r="C21" s="15" t="s">
        <v>29</v>
      </c>
      <c r="D21" s="13" t="s">
        <v>11</v>
      </c>
      <c r="E21" s="17" t="s">
        <v>104</v>
      </c>
      <c r="F21" s="17" t="s">
        <v>129</v>
      </c>
      <c r="G21" s="42">
        <v>1</v>
      </c>
      <c r="H21" s="120">
        <v>11.7</v>
      </c>
      <c r="I21" s="78">
        <f t="shared" si="0"/>
        <v>11.7</v>
      </c>
      <c r="J21" s="54"/>
      <c r="K21" s="43"/>
      <c r="L21" s="43"/>
      <c r="M21" s="43">
        <f>I21</f>
        <v>11.7</v>
      </c>
      <c r="N21" s="43"/>
      <c r="O21" s="43"/>
      <c r="P21" s="43"/>
      <c r="Q21" s="43"/>
      <c r="R21" s="43"/>
      <c r="S21" s="43"/>
      <c r="T21" s="43"/>
      <c r="U21" s="43"/>
      <c r="V21" s="38"/>
      <c r="W21" s="48">
        <f t="shared" si="15"/>
        <v>11.7</v>
      </c>
      <c r="X21" s="14"/>
      <c r="Y21" s="26"/>
      <c r="Z21" s="26"/>
      <c r="AA21" s="26"/>
      <c r="AB21" s="26"/>
      <c r="AC21" s="26"/>
      <c r="AD21" s="26"/>
      <c r="AE21" s="61"/>
      <c r="AF21" s="48">
        <f t="shared" si="16"/>
        <v>0</v>
      </c>
      <c r="AH21" s="48">
        <f t="shared" si="17"/>
        <v>11.7</v>
      </c>
    </row>
    <row r="22" spans="1:44" ht="28" customHeight="1" x14ac:dyDescent="0.2">
      <c r="A22" s="36" t="s">
        <v>63</v>
      </c>
      <c r="B22" s="15" t="s">
        <v>28</v>
      </c>
      <c r="C22" s="15" t="s">
        <v>120</v>
      </c>
      <c r="D22" s="18" t="s">
        <v>10</v>
      </c>
      <c r="E22" s="19" t="s">
        <v>104</v>
      </c>
      <c r="F22" s="19" t="s">
        <v>193</v>
      </c>
      <c r="G22" s="42">
        <v>0.375</v>
      </c>
      <c r="H22" s="120">
        <v>17</v>
      </c>
      <c r="I22" s="78">
        <f t="shared" si="0"/>
        <v>6.375</v>
      </c>
      <c r="J22" s="54"/>
      <c r="K22" s="43"/>
      <c r="L22" s="43">
        <f>I22</f>
        <v>6.375</v>
      </c>
      <c r="M22" s="43"/>
      <c r="N22" s="43"/>
      <c r="O22" s="43"/>
      <c r="P22" s="43"/>
      <c r="Q22" s="43"/>
      <c r="R22" s="43"/>
      <c r="S22" s="43"/>
      <c r="T22" s="43"/>
      <c r="U22" s="43"/>
      <c r="V22" s="38"/>
      <c r="W22" s="48">
        <f t="shared" si="15"/>
        <v>6.375</v>
      </c>
      <c r="X22" s="14"/>
      <c r="Y22" s="26"/>
      <c r="Z22" s="26"/>
      <c r="AA22" s="26"/>
      <c r="AB22" s="26"/>
      <c r="AC22" s="26"/>
      <c r="AD22" s="26"/>
      <c r="AE22" s="61"/>
      <c r="AF22" s="48">
        <f t="shared" si="16"/>
        <v>0</v>
      </c>
      <c r="AH22" s="48">
        <f t="shared" si="17"/>
        <v>6.375</v>
      </c>
    </row>
    <row r="23" spans="1:44" ht="28" customHeight="1" x14ac:dyDescent="0.2">
      <c r="A23" s="36" t="s">
        <v>63</v>
      </c>
      <c r="B23" s="15" t="s">
        <v>121</v>
      </c>
      <c r="C23" s="15" t="s">
        <v>131</v>
      </c>
      <c r="D23" s="18" t="s">
        <v>10</v>
      </c>
      <c r="E23" s="19" t="s">
        <v>104</v>
      </c>
      <c r="F23" s="19" t="s">
        <v>193</v>
      </c>
      <c r="G23" s="42">
        <v>0.05</v>
      </c>
      <c r="H23" s="120">
        <v>35</v>
      </c>
      <c r="I23" s="78">
        <f t="shared" ref="I23" si="19">G23*H23</f>
        <v>1.75</v>
      </c>
      <c r="J23" s="54"/>
      <c r="K23" s="43"/>
      <c r="L23" s="43">
        <f>I23</f>
        <v>1.75</v>
      </c>
      <c r="M23" s="43"/>
      <c r="N23" s="43"/>
      <c r="O23" s="43"/>
      <c r="P23" s="43"/>
      <c r="Q23" s="43"/>
      <c r="R23" s="43"/>
      <c r="S23" s="43"/>
      <c r="T23" s="43"/>
      <c r="U23" s="43"/>
      <c r="V23" s="38"/>
      <c r="W23" s="48">
        <f t="shared" ref="W23" si="20">SUM(J23:V23)</f>
        <v>1.75</v>
      </c>
      <c r="X23" s="14"/>
      <c r="Y23" s="26"/>
      <c r="Z23" s="26"/>
      <c r="AA23" s="26"/>
      <c r="AB23" s="26"/>
      <c r="AC23" s="26"/>
      <c r="AD23" s="26"/>
      <c r="AE23" s="61"/>
      <c r="AF23" s="48">
        <f t="shared" ref="AF23" si="21">SUM(Y23:AE23)</f>
        <v>0</v>
      </c>
      <c r="AH23" s="48">
        <f t="shared" ref="AH23" si="22">AF23+W23</f>
        <v>1.75</v>
      </c>
    </row>
    <row r="24" spans="1:44" ht="28" customHeight="1" x14ac:dyDescent="0.2">
      <c r="A24" s="36" t="s">
        <v>63</v>
      </c>
      <c r="B24" s="15" t="s">
        <v>236</v>
      </c>
      <c r="C24" s="15" t="s">
        <v>131</v>
      </c>
      <c r="D24" s="18" t="s">
        <v>10</v>
      </c>
      <c r="E24" s="19" t="s">
        <v>104</v>
      </c>
      <c r="F24" s="19" t="s">
        <v>193</v>
      </c>
      <c r="G24" s="42">
        <v>0.05</v>
      </c>
      <c r="H24" s="120">
        <v>77</v>
      </c>
      <c r="I24" s="78">
        <f t="shared" si="0"/>
        <v>3.85</v>
      </c>
      <c r="J24" s="54"/>
      <c r="K24" s="43"/>
      <c r="L24" s="43">
        <f>I24</f>
        <v>3.85</v>
      </c>
      <c r="M24" s="43"/>
      <c r="N24" s="43"/>
      <c r="O24" s="43"/>
      <c r="P24" s="43"/>
      <c r="Q24" s="43"/>
      <c r="R24" s="43"/>
      <c r="S24" s="43"/>
      <c r="T24" s="43"/>
      <c r="U24" s="43"/>
      <c r="V24" s="38"/>
      <c r="W24" s="48">
        <f t="shared" si="15"/>
        <v>3.85</v>
      </c>
      <c r="X24" s="14"/>
      <c r="Y24" s="26"/>
      <c r="Z24" s="26"/>
      <c r="AA24" s="26"/>
      <c r="AB24" s="26"/>
      <c r="AC24" s="26"/>
      <c r="AD24" s="26"/>
      <c r="AE24" s="61"/>
      <c r="AF24" s="48">
        <f t="shared" si="16"/>
        <v>0</v>
      </c>
      <c r="AH24" s="48">
        <f t="shared" si="17"/>
        <v>3.85</v>
      </c>
    </row>
    <row r="25" spans="1:44" ht="28" customHeight="1" x14ac:dyDescent="0.2">
      <c r="A25" s="36" t="s">
        <v>63</v>
      </c>
      <c r="B25" s="15" t="s">
        <v>175</v>
      </c>
      <c r="C25" s="15" t="s">
        <v>29</v>
      </c>
      <c r="D25" s="16" t="s">
        <v>11</v>
      </c>
      <c r="E25" s="19" t="s">
        <v>98</v>
      </c>
      <c r="F25" s="17" t="s">
        <v>129</v>
      </c>
      <c r="G25" s="42">
        <v>1</v>
      </c>
      <c r="H25" s="120">
        <v>11.7</v>
      </c>
      <c r="I25" s="78">
        <f t="shared" si="0"/>
        <v>11.7</v>
      </c>
      <c r="J25" s="60"/>
      <c r="K25" s="26"/>
      <c r="L25" s="26"/>
      <c r="M25" s="26">
        <f>I25</f>
        <v>11.7</v>
      </c>
      <c r="N25" s="26"/>
      <c r="O25" s="26"/>
      <c r="P25" s="26"/>
      <c r="Q25" s="26"/>
      <c r="R25" s="26"/>
      <c r="S25" s="26"/>
      <c r="T25" s="26"/>
      <c r="U25" s="26"/>
      <c r="V25" s="61"/>
      <c r="W25" s="48">
        <f t="shared" si="9"/>
        <v>11.7</v>
      </c>
      <c r="X25" s="14"/>
      <c r="Y25" s="26"/>
      <c r="Z25" s="26"/>
      <c r="AA25" s="26"/>
      <c r="AB25" s="26"/>
      <c r="AC25" s="26"/>
      <c r="AD25" s="26"/>
      <c r="AE25" s="61"/>
      <c r="AF25" s="48">
        <f t="shared" si="14"/>
        <v>0</v>
      </c>
      <c r="AH25" s="48">
        <f t="shared" si="10"/>
        <v>11.7</v>
      </c>
    </row>
    <row r="26" spans="1:44" s="10" customFormat="1" ht="28" customHeight="1" x14ac:dyDescent="0.2">
      <c r="A26" s="117" t="s">
        <v>63</v>
      </c>
      <c r="B26" s="15" t="s">
        <v>170</v>
      </c>
      <c r="C26" s="15" t="s">
        <v>209</v>
      </c>
      <c r="D26" s="13" t="s">
        <v>11</v>
      </c>
      <c r="E26" s="17" t="s">
        <v>98</v>
      </c>
      <c r="F26" s="77" t="s">
        <v>201</v>
      </c>
      <c r="G26" s="42">
        <v>1</v>
      </c>
      <c r="H26" s="120">
        <v>10</v>
      </c>
      <c r="I26" s="78">
        <f t="shared" ref="I26" si="23">G26*H26</f>
        <v>10</v>
      </c>
      <c r="J26" s="54"/>
      <c r="K26" s="43"/>
      <c r="L26" s="43"/>
      <c r="M26" s="43">
        <f>I26</f>
        <v>10</v>
      </c>
      <c r="N26" s="43"/>
      <c r="O26" s="43"/>
      <c r="P26" s="43"/>
      <c r="Q26" s="43"/>
      <c r="R26" s="43"/>
      <c r="S26" s="43"/>
      <c r="T26" s="43"/>
      <c r="U26" s="43"/>
      <c r="V26" s="38"/>
      <c r="W26" s="78">
        <f t="shared" ref="W26" si="24">SUM(J26:V26)</f>
        <v>10</v>
      </c>
      <c r="X26" s="113"/>
      <c r="Y26" s="43"/>
      <c r="Z26" s="43"/>
      <c r="AA26" s="43"/>
      <c r="AB26" s="43"/>
      <c r="AC26" s="43"/>
      <c r="AD26" s="43"/>
      <c r="AE26" s="38"/>
      <c r="AF26" s="78">
        <f>SUM(Y26:AE26)</f>
        <v>0</v>
      </c>
      <c r="AG26" s="11"/>
      <c r="AH26" s="78">
        <f t="shared" ref="AH26" si="25">AF26+W26</f>
        <v>10</v>
      </c>
      <c r="AI26" s="11"/>
      <c r="AJ26" s="11"/>
      <c r="AK26" s="79"/>
      <c r="AL26" s="79"/>
      <c r="AM26" s="79"/>
      <c r="AN26" s="79"/>
      <c r="AO26" s="79"/>
      <c r="AP26" s="79"/>
      <c r="AQ26" s="79"/>
      <c r="AR26" s="79"/>
    </row>
    <row r="27" spans="1:44" s="10" customFormat="1" ht="28" customHeight="1" x14ac:dyDescent="0.2">
      <c r="A27" s="117" t="s">
        <v>63</v>
      </c>
      <c r="B27" s="15" t="s">
        <v>223</v>
      </c>
      <c r="C27" s="15" t="s">
        <v>216</v>
      </c>
      <c r="D27" s="13" t="s">
        <v>11</v>
      </c>
      <c r="E27" s="17" t="s">
        <v>98</v>
      </c>
      <c r="F27" s="77" t="s">
        <v>193</v>
      </c>
      <c r="G27" s="42">
        <v>0</v>
      </c>
      <c r="H27" s="120">
        <v>205</v>
      </c>
      <c r="I27" s="78">
        <f t="shared" si="0"/>
        <v>0</v>
      </c>
      <c r="J27" s="54"/>
      <c r="K27" s="43"/>
      <c r="L27" s="43"/>
      <c r="M27" s="43">
        <f>I27</f>
        <v>0</v>
      </c>
      <c r="N27" s="43"/>
      <c r="O27" s="43"/>
      <c r="P27" s="43"/>
      <c r="Q27" s="43"/>
      <c r="R27" s="43"/>
      <c r="S27" s="43"/>
      <c r="T27" s="43"/>
      <c r="U27" s="43"/>
      <c r="V27" s="38"/>
      <c r="W27" s="78">
        <f t="shared" si="9"/>
        <v>0</v>
      </c>
      <c r="X27" s="113"/>
      <c r="Y27" s="43"/>
      <c r="Z27" s="43"/>
      <c r="AA27" s="43"/>
      <c r="AB27" s="43"/>
      <c r="AC27" s="43"/>
      <c r="AD27" s="43"/>
      <c r="AE27" s="38"/>
      <c r="AF27" s="78">
        <f>SUM(Y27:AE27)</f>
        <v>0</v>
      </c>
      <c r="AG27" s="11"/>
      <c r="AH27" s="78">
        <f t="shared" si="10"/>
        <v>0</v>
      </c>
      <c r="AI27" s="11"/>
      <c r="AJ27" s="11"/>
      <c r="AK27" s="79"/>
      <c r="AL27" s="79"/>
      <c r="AM27" s="79"/>
      <c r="AN27" s="79"/>
      <c r="AO27" s="79"/>
      <c r="AP27" s="79"/>
      <c r="AQ27" s="79"/>
      <c r="AR27" s="79"/>
    </row>
    <row r="28" spans="1:44" ht="28" customHeight="1" x14ac:dyDescent="0.2">
      <c r="A28" s="36" t="s">
        <v>63</v>
      </c>
      <c r="B28" s="15" t="s">
        <v>121</v>
      </c>
      <c r="C28" s="15" t="s">
        <v>131</v>
      </c>
      <c r="D28" s="18" t="s">
        <v>10</v>
      </c>
      <c r="E28" s="17" t="s">
        <v>98</v>
      </c>
      <c r="F28" s="19" t="s">
        <v>193</v>
      </c>
      <c r="G28" s="42">
        <v>0.05</v>
      </c>
      <c r="H28" s="120">
        <v>35</v>
      </c>
      <c r="I28" s="78">
        <f t="shared" si="0"/>
        <v>1.75</v>
      </c>
      <c r="J28" s="54"/>
      <c r="K28" s="43"/>
      <c r="L28" s="43">
        <f>I28</f>
        <v>1.75</v>
      </c>
      <c r="M28" s="43"/>
      <c r="N28" s="43"/>
      <c r="O28" s="43"/>
      <c r="P28" s="43"/>
      <c r="Q28" s="43"/>
      <c r="R28" s="43"/>
      <c r="S28" s="43"/>
      <c r="T28" s="43"/>
      <c r="U28" s="43"/>
      <c r="V28" s="38"/>
      <c r="W28" s="48">
        <f t="shared" ref="W28:W29" si="26">SUM(J28:V28)</f>
        <v>1.75</v>
      </c>
      <c r="X28" s="14"/>
      <c r="Y28" s="26"/>
      <c r="Z28" s="26"/>
      <c r="AA28" s="26"/>
      <c r="AB28" s="26"/>
      <c r="AC28" s="26"/>
      <c r="AD28" s="26"/>
      <c r="AE28" s="61"/>
      <c r="AF28" s="48">
        <f t="shared" ref="AF28:AF29" si="27">SUM(Y28:AE28)</f>
        <v>0</v>
      </c>
      <c r="AH28" s="48">
        <f t="shared" ref="AH28:AH29" si="28">AF28+W28</f>
        <v>1.75</v>
      </c>
    </row>
    <row r="29" spans="1:44" ht="28" customHeight="1" x14ac:dyDescent="0.2">
      <c r="A29" s="36" t="s">
        <v>63</v>
      </c>
      <c r="B29" s="15" t="s">
        <v>236</v>
      </c>
      <c r="C29" s="15" t="s">
        <v>131</v>
      </c>
      <c r="D29" s="18" t="s">
        <v>10</v>
      </c>
      <c r="E29" s="19" t="s">
        <v>104</v>
      </c>
      <c r="F29" s="19" t="s">
        <v>193</v>
      </c>
      <c r="G29" s="42">
        <v>0.05</v>
      </c>
      <c r="H29" s="120">
        <v>77</v>
      </c>
      <c r="I29" s="78">
        <f t="shared" ref="I29" si="29">G29*H29</f>
        <v>3.85</v>
      </c>
      <c r="J29" s="54"/>
      <c r="K29" s="43"/>
      <c r="L29" s="43">
        <f>I29</f>
        <v>3.85</v>
      </c>
      <c r="M29" s="43"/>
      <c r="N29" s="43"/>
      <c r="O29" s="43"/>
      <c r="P29" s="43"/>
      <c r="Q29" s="43"/>
      <c r="R29" s="43"/>
      <c r="S29" s="43"/>
      <c r="T29" s="43"/>
      <c r="U29" s="43"/>
      <c r="V29" s="38"/>
      <c r="W29" s="48">
        <f t="shared" si="26"/>
        <v>3.85</v>
      </c>
      <c r="X29" s="14"/>
      <c r="Y29" s="26"/>
      <c r="Z29" s="26"/>
      <c r="AA29" s="26"/>
      <c r="AB29" s="26"/>
      <c r="AC29" s="26"/>
      <c r="AD29" s="26"/>
      <c r="AE29" s="61"/>
      <c r="AF29" s="48">
        <f t="shared" si="27"/>
        <v>0</v>
      </c>
      <c r="AH29" s="48">
        <f t="shared" si="28"/>
        <v>3.85</v>
      </c>
    </row>
    <row r="30" spans="1:44" ht="28" customHeight="1" x14ac:dyDescent="0.2">
      <c r="A30" s="36" t="s">
        <v>63</v>
      </c>
      <c r="B30" s="15" t="s">
        <v>94</v>
      </c>
      <c r="C30" s="15" t="s">
        <v>217</v>
      </c>
      <c r="D30" s="21" t="s">
        <v>93</v>
      </c>
      <c r="E30" s="17" t="s">
        <v>1</v>
      </c>
      <c r="F30" s="17" t="s">
        <v>129</v>
      </c>
      <c r="G30" s="191">
        <v>0.02</v>
      </c>
      <c r="H30" s="122">
        <f ca="1">W40</f>
        <v>811.36479591836735</v>
      </c>
      <c r="I30" s="78">
        <f t="shared" ca="1" si="0"/>
        <v>16.227295918367346</v>
      </c>
      <c r="J30" s="54"/>
      <c r="K30" s="43"/>
      <c r="L30" s="43"/>
      <c r="M30" s="43"/>
      <c r="N30" s="43"/>
      <c r="O30" s="43"/>
      <c r="P30" s="43"/>
      <c r="Q30" s="43"/>
      <c r="R30" s="43"/>
      <c r="S30" s="43"/>
      <c r="T30" s="43"/>
      <c r="U30" s="43"/>
      <c r="V30" s="38">
        <f ca="1">I30</f>
        <v>16.227295918367346</v>
      </c>
      <c r="W30" s="48">
        <f t="shared" ca="1" si="3"/>
        <v>16.227295918367346</v>
      </c>
      <c r="X30" s="14"/>
      <c r="Y30" s="26"/>
      <c r="Z30" s="26"/>
      <c r="AA30" s="26"/>
      <c r="AB30" s="26"/>
      <c r="AC30" s="26"/>
      <c r="AD30" s="26"/>
      <c r="AE30" s="61"/>
      <c r="AF30" s="55">
        <f>SUM(Y30:AE30)</f>
        <v>0</v>
      </c>
      <c r="AH30" s="48">
        <f t="shared" ca="1" si="1"/>
        <v>16.227295918367346</v>
      </c>
    </row>
    <row r="31" spans="1:44" ht="28" customHeight="1" x14ac:dyDescent="0.2">
      <c r="A31" s="36" t="s">
        <v>63</v>
      </c>
      <c r="B31" s="15" t="s">
        <v>73</v>
      </c>
      <c r="C31" s="15" t="s">
        <v>138</v>
      </c>
      <c r="D31" s="21" t="s">
        <v>2</v>
      </c>
      <c r="E31" s="17" t="s">
        <v>1</v>
      </c>
      <c r="F31" s="17" t="s">
        <v>129</v>
      </c>
      <c r="G31" s="42">
        <v>0.5</v>
      </c>
      <c r="H31" s="120">
        <v>37.5</v>
      </c>
      <c r="I31" s="78">
        <f t="shared" si="0"/>
        <v>18.75</v>
      </c>
      <c r="J31" s="54"/>
      <c r="K31" s="43"/>
      <c r="L31" s="43"/>
      <c r="M31" s="43"/>
      <c r="N31" s="43"/>
      <c r="O31" s="43"/>
      <c r="P31" s="43"/>
      <c r="Q31" s="43"/>
      <c r="R31" s="43"/>
      <c r="S31" s="43"/>
      <c r="T31" s="43"/>
      <c r="U31" s="43"/>
      <c r="V31" s="38"/>
      <c r="W31" s="48">
        <f t="shared" ref="W31:W33" si="30">SUM(J31:V31)</f>
        <v>0</v>
      </c>
      <c r="X31" s="14"/>
      <c r="Y31" s="26"/>
      <c r="Z31" s="26"/>
      <c r="AA31" s="26"/>
      <c r="AB31" s="26">
        <f t="shared" ref="AB31:AB33" si="31">I31</f>
        <v>18.75</v>
      </c>
      <c r="AC31" s="26"/>
      <c r="AD31" s="26"/>
      <c r="AE31" s="61"/>
      <c r="AF31" s="48">
        <f t="shared" ref="AF31:AF33" si="32">SUM(Y31:AE31)</f>
        <v>18.75</v>
      </c>
      <c r="AH31" s="48">
        <f t="shared" si="1"/>
        <v>18.75</v>
      </c>
    </row>
    <row r="32" spans="1:44" ht="28" customHeight="1" x14ac:dyDescent="0.2">
      <c r="A32" s="36" t="s">
        <v>63</v>
      </c>
      <c r="B32" s="15" t="s">
        <v>76</v>
      </c>
      <c r="C32" s="15" t="s">
        <v>84</v>
      </c>
      <c r="D32" s="21" t="s">
        <v>2</v>
      </c>
      <c r="E32" s="17" t="s">
        <v>1</v>
      </c>
      <c r="F32" s="17" t="s">
        <v>129</v>
      </c>
      <c r="G32" s="42">
        <v>0.5</v>
      </c>
      <c r="H32" s="120">
        <v>6</v>
      </c>
      <c r="I32" s="78">
        <f t="shared" si="0"/>
        <v>3</v>
      </c>
      <c r="J32" s="54"/>
      <c r="K32" s="43"/>
      <c r="L32" s="43"/>
      <c r="M32" s="43"/>
      <c r="N32" s="43"/>
      <c r="O32" s="43"/>
      <c r="P32" s="43"/>
      <c r="Q32" s="43"/>
      <c r="R32" s="43"/>
      <c r="S32" s="43"/>
      <c r="T32" s="43"/>
      <c r="U32" s="43"/>
      <c r="V32" s="38"/>
      <c r="W32" s="48">
        <f t="shared" si="30"/>
        <v>0</v>
      </c>
      <c r="X32" s="14"/>
      <c r="Y32" s="26"/>
      <c r="Z32" s="26"/>
      <c r="AA32" s="26"/>
      <c r="AB32" s="26">
        <f t="shared" si="31"/>
        <v>3</v>
      </c>
      <c r="AC32" s="26"/>
      <c r="AD32" s="26"/>
      <c r="AE32" s="61"/>
      <c r="AF32" s="48">
        <f t="shared" si="32"/>
        <v>3</v>
      </c>
      <c r="AH32" s="48">
        <f t="shared" si="1"/>
        <v>3</v>
      </c>
    </row>
    <row r="33" spans="1:44" ht="28" customHeight="1" x14ac:dyDescent="0.2">
      <c r="A33" s="36" t="s">
        <v>63</v>
      </c>
      <c r="B33" s="15" t="s">
        <v>187</v>
      </c>
      <c r="C33" s="15" t="s">
        <v>122</v>
      </c>
      <c r="D33" s="21" t="s">
        <v>2</v>
      </c>
      <c r="E33" s="17" t="s">
        <v>1</v>
      </c>
      <c r="F33" s="17" t="s">
        <v>129</v>
      </c>
      <c r="G33" s="42">
        <v>0</v>
      </c>
      <c r="H33" s="120">
        <v>18</v>
      </c>
      <c r="I33" s="78">
        <f t="shared" si="0"/>
        <v>0</v>
      </c>
      <c r="J33" s="54"/>
      <c r="K33" s="43"/>
      <c r="L33" s="43"/>
      <c r="M33" s="43"/>
      <c r="N33" s="43"/>
      <c r="O33" s="43"/>
      <c r="P33" s="43"/>
      <c r="Q33" s="43"/>
      <c r="R33" s="43"/>
      <c r="S33" s="43"/>
      <c r="T33" s="43"/>
      <c r="U33" s="43"/>
      <c r="V33" s="38"/>
      <c r="W33" s="48">
        <f t="shared" si="30"/>
        <v>0</v>
      </c>
      <c r="X33" s="14"/>
      <c r="Y33" s="26"/>
      <c r="Z33" s="26"/>
      <c r="AA33" s="26"/>
      <c r="AB33" s="26">
        <f t="shared" si="31"/>
        <v>0</v>
      </c>
      <c r="AC33" s="26"/>
      <c r="AD33" s="26"/>
      <c r="AE33" s="61"/>
      <c r="AF33" s="48">
        <f t="shared" si="32"/>
        <v>0</v>
      </c>
      <c r="AH33" s="48">
        <f t="shared" si="1"/>
        <v>0</v>
      </c>
    </row>
    <row r="34" spans="1:44" ht="28" customHeight="1" x14ac:dyDescent="0.2">
      <c r="A34" s="36" t="s">
        <v>63</v>
      </c>
      <c r="B34" s="15" t="s">
        <v>188</v>
      </c>
      <c r="C34" s="15" t="s">
        <v>123</v>
      </c>
      <c r="D34" s="13" t="s">
        <v>110</v>
      </c>
      <c r="E34" s="17" t="s">
        <v>1</v>
      </c>
      <c r="F34" s="17" t="s">
        <v>129</v>
      </c>
      <c r="G34" s="42">
        <v>0</v>
      </c>
      <c r="H34" s="120">
        <v>225</v>
      </c>
      <c r="I34" s="78">
        <f t="shared" si="0"/>
        <v>0</v>
      </c>
      <c r="J34" s="54"/>
      <c r="K34" s="43"/>
      <c r="L34" s="43"/>
      <c r="M34" s="43"/>
      <c r="N34" s="43"/>
      <c r="O34" s="43"/>
      <c r="P34" s="43"/>
      <c r="Q34" s="43"/>
      <c r="R34" s="43"/>
      <c r="S34" s="43"/>
      <c r="T34" s="43"/>
      <c r="U34" s="43"/>
      <c r="V34" s="38"/>
      <c r="W34" s="48">
        <f t="shared" ref="W34:W39" si="33">SUM(J34:V34)</f>
        <v>0</v>
      </c>
      <c r="X34" s="14"/>
      <c r="Y34" s="26">
        <f>I34</f>
        <v>0</v>
      </c>
      <c r="Z34" s="26"/>
      <c r="AA34" s="26"/>
      <c r="AB34" s="26"/>
      <c r="AC34" s="26"/>
      <c r="AD34" s="26"/>
      <c r="AE34" s="61"/>
      <c r="AF34" s="55">
        <f t="shared" ref="AF34:AF39" si="34">SUM(Y34:AE34)</f>
        <v>0</v>
      </c>
      <c r="AH34" s="48">
        <f t="shared" si="1"/>
        <v>0</v>
      </c>
    </row>
    <row r="35" spans="1:44" ht="28" customHeight="1" x14ac:dyDescent="0.2">
      <c r="A35" s="36" t="s">
        <v>63</v>
      </c>
      <c r="B35" s="15" t="s">
        <v>180</v>
      </c>
      <c r="C35" s="15" t="s">
        <v>124</v>
      </c>
      <c r="D35" s="13" t="s">
        <v>89</v>
      </c>
      <c r="E35" s="17" t="s">
        <v>1</v>
      </c>
      <c r="F35" s="17" t="s">
        <v>129</v>
      </c>
      <c r="G35" s="42">
        <v>0.5</v>
      </c>
      <c r="H35" s="120">
        <v>15</v>
      </c>
      <c r="I35" s="78">
        <f t="shared" si="0"/>
        <v>7.5</v>
      </c>
      <c r="J35" s="54"/>
      <c r="K35" s="43"/>
      <c r="L35" s="43"/>
      <c r="M35" s="43"/>
      <c r="N35" s="43"/>
      <c r="O35" s="43"/>
      <c r="P35" s="43"/>
      <c r="Q35" s="43"/>
      <c r="R35" s="43"/>
      <c r="S35" s="43"/>
      <c r="T35" s="43"/>
      <c r="U35" s="43"/>
      <c r="V35" s="38"/>
      <c r="W35" s="48">
        <f t="shared" si="33"/>
        <v>0</v>
      </c>
      <c r="X35" s="14"/>
      <c r="Y35" s="26"/>
      <c r="Z35" s="26">
        <f>I35</f>
        <v>7.5</v>
      </c>
      <c r="AA35" s="26"/>
      <c r="AB35" s="26"/>
      <c r="AC35" s="26"/>
      <c r="AD35" s="26"/>
      <c r="AE35" s="61"/>
      <c r="AF35" s="55">
        <f t="shared" si="34"/>
        <v>7.5</v>
      </c>
      <c r="AH35" s="48">
        <f t="shared" si="1"/>
        <v>7.5</v>
      </c>
    </row>
    <row r="36" spans="1:44" ht="28" customHeight="1" x14ac:dyDescent="0.2">
      <c r="A36" s="36" t="s">
        <v>63</v>
      </c>
      <c r="B36" s="15" t="s">
        <v>181</v>
      </c>
      <c r="C36" s="15" t="s">
        <v>125</v>
      </c>
      <c r="D36" s="13" t="s">
        <v>90</v>
      </c>
      <c r="E36" s="17" t="s">
        <v>1</v>
      </c>
      <c r="F36" s="17" t="s">
        <v>129</v>
      </c>
      <c r="G36" s="42">
        <v>0.5</v>
      </c>
      <c r="H36" s="120">
        <v>6</v>
      </c>
      <c r="I36" s="78">
        <f t="shared" si="0"/>
        <v>3</v>
      </c>
      <c r="J36" s="54"/>
      <c r="K36" s="43"/>
      <c r="L36" s="43"/>
      <c r="M36" s="43"/>
      <c r="N36" s="43"/>
      <c r="O36" s="43"/>
      <c r="P36" s="43"/>
      <c r="Q36" s="43"/>
      <c r="R36" s="43"/>
      <c r="S36" s="43"/>
      <c r="T36" s="43"/>
      <c r="U36" s="43"/>
      <c r="V36" s="38"/>
      <c r="W36" s="48">
        <f t="shared" si="33"/>
        <v>0</v>
      </c>
      <c r="X36" s="14"/>
      <c r="Y36" s="26"/>
      <c r="Z36" s="26"/>
      <c r="AA36" s="26">
        <f>I36</f>
        <v>3</v>
      </c>
      <c r="AB36" s="26"/>
      <c r="AC36" s="26"/>
      <c r="AD36" s="26"/>
      <c r="AE36" s="61"/>
      <c r="AF36" s="55">
        <f t="shared" si="34"/>
        <v>3</v>
      </c>
      <c r="AH36" s="48">
        <f t="shared" si="1"/>
        <v>3</v>
      </c>
    </row>
    <row r="37" spans="1:44" ht="28" customHeight="1" x14ac:dyDescent="0.2">
      <c r="A37" s="36" t="s">
        <v>63</v>
      </c>
      <c r="B37" s="15" t="s">
        <v>106</v>
      </c>
      <c r="C37" s="15" t="s">
        <v>126</v>
      </c>
      <c r="D37" s="21" t="s">
        <v>2</v>
      </c>
      <c r="E37" s="17" t="s">
        <v>1</v>
      </c>
      <c r="F37" s="17" t="s">
        <v>129</v>
      </c>
      <c r="G37" s="42">
        <v>0.5</v>
      </c>
      <c r="H37" s="120">
        <v>6</v>
      </c>
      <c r="I37" s="78">
        <f t="shared" si="0"/>
        <v>3</v>
      </c>
      <c r="J37" s="54"/>
      <c r="K37" s="43"/>
      <c r="L37" s="43"/>
      <c r="M37" s="43"/>
      <c r="N37" s="43"/>
      <c r="O37" s="43"/>
      <c r="P37" s="43"/>
      <c r="Q37" s="43"/>
      <c r="R37" s="43"/>
      <c r="S37" s="43"/>
      <c r="T37" s="43"/>
      <c r="U37" s="43"/>
      <c r="V37" s="38"/>
      <c r="W37" s="48">
        <f t="shared" si="33"/>
        <v>0</v>
      </c>
      <c r="X37" s="14"/>
      <c r="Y37" s="26"/>
      <c r="Z37" s="26"/>
      <c r="AA37" s="26"/>
      <c r="AB37" s="26">
        <f>I37</f>
        <v>3</v>
      </c>
      <c r="AC37" s="26"/>
      <c r="AD37" s="26"/>
      <c r="AE37" s="61"/>
      <c r="AF37" s="55">
        <f t="shared" si="34"/>
        <v>3</v>
      </c>
      <c r="AH37" s="48">
        <f t="shared" si="1"/>
        <v>3</v>
      </c>
    </row>
    <row r="38" spans="1:44" ht="28" customHeight="1" x14ac:dyDescent="0.2">
      <c r="A38" s="36" t="s">
        <v>63</v>
      </c>
      <c r="B38" s="15" t="s">
        <v>64</v>
      </c>
      <c r="C38" s="15" t="s">
        <v>240</v>
      </c>
      <c r="D38" s="15" t="s">
        <v>64</v>
      </c>
      <c r="E38" s="17" t="s">
        <v>1</v>
      </c>
      <c r="F38" s="17" t="s">
        <v>129</v>
      </c>
      <c r="G38" s="42">
        <v>0.5</v>
      </c>
      <c r="H38" s="120">
        <v>5.4</v>
      </c>
      <c r="I38" s="78">
        <f t="shared" si="0"/>
        <v>2.7</v>
      </c>
      <c r="J38" s="54"/>
      <c r="K38" s="43"/>
      <c r="L38" s="43"/>
      <c r="M38" s="43"/>
      <c r="N38" s="43"/>
      <c r="O38" s="43"/>
      <c r="P38" s="43"/>
      <c r="Q38" s="43"/>
      <c r="R38" s="43"/>
      <c r="S38" s="43"/>
      <c r="T38" s="43"/>
      <c r="U38" s="43"/>
      <c r="V38" s="38"/>
      <c r="W38" s="48">
        <f t="shared" si="33"/>
        <v>0</v>
      </c>
      <c r="X38" s="14"/>
      <c r="Y38" s="26"/>
      <c r="Z38" s="26"/>
      <c r="AA38" s="26"/>
      <c r="AB38" s="26"/>
      <c r="AC38" s="26"/>
      <c r="AD38" s="26">
        <f>I38</f>
        <v>2.7</v>
      </c>
      <c r="AE38" s="61"/>
      <c r="AF38" s="55">
        <f t="shared" si="34"/>
        <v>2.7</v>
      </c>
      <c r="AH38" s="48">
        <f t="shared" si="1"/>
        <v>2.7</v>
      </c>
    </row>
    <row r="39" spans="1:44" ht="28" customHeight="1" thickBot="1" x14ac:dyDescent="0.25">
      <c r="A39" s="71" t="s">
        <v>63</v>
      </c>
      <c r="B39" s="29" t="s">
        <v>69</v>
      </c>
      <c r="C39" s="29" t="s">
        <v>202</v>
      </c>
      <c r="D39" s="33" t="s">
        <v>69</v>
      </c>
      <c r="E39" s="31" t="s">
        <v>1</v>
      </c>
      <c r="F39" s="31" t="s">
        <v>129</v>
      </c>
      <c r="G39" s="70">
        <v>0.02</v>
      </c>
      <c r="H39" s="123">
        <f>'Page 1 Budget Summary PRG'!E10</f>
        <v>1911.2499999999998</v>
      </c>
      <c r="I39" s="193">
        <f t="shared" si="0"/>
        <v>38.224999999999994</v>
      </c>
      <c r="J39" s="52"/>
      <c r="K39" s="53"/>
      <c r="L39" s="53"/>
      <c r="M39" s="53"/>
      <c r="N39" s="53"/>
      <c r="O39" s="53"/>
      <c r="P39" s="53"/>
      <c r="Q39" s="53"/>
      <c r="R39" s="53"/>
      <c r="S39" s="53"/>
      <c r="T39" s="53"/>
      <c r="U39" s="53"/>
      <c r="V39" s="45"/>
      <c r="W39" s="55">
        <f t="shared" si="33"/>
        <v>0</v>
      </c>
      <c r="X39" s="32"/>
      <c r="Y39" s="58"/>
      <c r="Z39" s="58"/>
      <c r="AA39" s="58"/>
      <c r="AB39" s="58"/>
      <c r="AC39" s="58"/>
      <c r="AD39" s="58"/>
      <c r="AE39" s="59">
        <f>I39</f>
        <v>38.224999999999994</v>
      </c>
      <c r="AF39" s="55">
        <f t="shared" si="34"/>
        <v>38.224999999999994</v>
      </c>
      <c r="AH39" s="55">
        <f t="shared" si="1"/>
        <v>38.224999999999994</v>
      </c>
    </row>
    <row r="40" spans="1:44" ht="28" customHeight="1" thickBot="1" x14ac:dyDescent="0.25">
      <c r="A40" s="211" t="s">
        <v>208</v>
      </c>
      <c r="B40" s="212"/>
      <c r="C40" s="212"/>
      <c r="D40" s="212"/>
      <c r="E40" s="212"/>
      <c r="F40" s="212"/>
      <c r="G40" s="212"/>
      <c r="H40" s="213"/>
      <c r="I40" s="107">
        <f t="shared" ref="I40:W40" ca="1" si="35">SUM(I5:I39)</f>
        <v>887.53979591836742</v>
      </c>
      <c r="J40" s="108">
        <f t="shared" si="35"/>
        <v>40</v>
      </c>
      <c r="K40" s="109">
        <f t="shared" si="35"/>
        <v>330</v>
      </c>
      <c r="L40" s="109">
        <f t="shared" si="35"/>
        <v>17.574999999999999</v>
      </c>
      <c r="M40" s="109">
        <f t="shared" si="35"/>
        <v>403.35</v>
      </c>
      <c r="N40" s="109">
        <f t="shared" si="35"/>
        <v>0</v>
      </c>
      <c r="O40" s="109">
        <f t="shared" si="35"/>
        <v>0</v>
      </c>
      <c r="P40" s="109">
        <f t="shared" si="35"/>
        <v>0</v>
      </c>
      <c r="Q40" s="109">
        <f t="shared" si="35"/>
        <v>0</v>
      </c>
      <c r="R40" s="109">
        <f t="shared" si="35"/>
        <v>0</v>
      </c>
      <c r="S40" s="109">
        <f t="shared" si="35"/>
        <v>0</v>
      </c>
      <c r="T40" s="109">
        <f t="shared" si="35"/>
        <v>0</v>
      </c>
      <c r="U40" s="109">
        <f t="shared" si="35"/>
        <v>4.2125000000000004</v>
      </c>
      <c r="V40" s="111">
        <f t="shared" ca="1" si="35"/>
        <v>16.227295918367346</v>
      </c>
      <c r="W40" s="107">
        <f t="shared" ca="1" si="35"/>
        <v>811.36479591836735</v>
      </c>
      <c r="X40" s="114"/>
      <c r="Y40" s="109">
        <f t="shared" ref="Y40:AF40" si="36">SUM(Y5:Y39)</f>
        <v>0</v>
      </c>
      <c r="Z40" s="109">
        <f t="shared" si="36"/>
        <v>7.5</v>
      </c>
      <c r="AA40" s="109">
        <f t="shared" si="36"/>
        <v>3</v>
      </c>
      <c r="AB40" s="109">
        <f t="shared" si="36"/>
        <v>24.75</v>
      </c>
      <c r="AC40" s="109">
        <f t="shared" si="36"/>
        <v>0</v>
      </c>
      <c r="AD40" s="109">
        <f t="shared" si="36"/>
        <v>2.7</v>
      </c>
      <c r="AE40" s="109">
        <f t="shared" si="36"/>
        <v>38.224999999999994</v>
      </c>
      <c r="AF40" s="109">
        <f t="shared" si="36"/>
        <v>76.174999999999997</v>
      </c>
      <c r="AG40" s="110"/>
      <c r="AH40" s="56">
        <f t="shared" ca="1" si="1"/>
        <v>887.5397959183673</v>
      </c>
    </row>
    <row r="41" spans="1:44" ht="26" customHeight="1" x14ac:dyDescent="0.2">
      <c r="B41" s="10"/>
      <c r="C41" s="10"/>
      <c r="D41" s="22"/>
      <c r="E41" s="23"/>
      <c r="F41" s="23"/>
      <c r="G41" s="11"/>
      <c r="I41" s="50"/>
    </row>
    <row r="42" spans="1:44" ht="26" customHeight="1" thickBot="1" x14ac:dyDescent="0.25"/>
    <row r="43" spans="1:44" ht="32" customHeight="1" thickBot="1" x14ac:dyDescent="0.25">
      <c r="A43" s="24"/>
      <c r="C43" s="24"/>
      <c r="D43" s="24"/>
      <c r="E43" s="24"/>
      <c r="F43" s="24"/>
      <c r="G43" s="24"/>
      <c r="H43" s="118"/>
      <c r="I43" s="24"/>
      <c r="J43" s="217" t="s">
        <v>158</v>
      </c>
      <c r="K43" s="218"/>
      <c r="L43" s="218"/>
      <c r="M43" s="218"/>
      <c r="N43" s="218"/>
      <c r="O43" s="218"/>
      <c r="P43" s="218"/>
      <c r="Q43" s="218"/>
      <c r="R43" s="218"/>
      <c r="S43" s="218"/>
      <c r="T43" s="218"/>
      <c r="U43" s="218"/>
      <c r="V43" s="218"/>
      <c r="W43" s="219"/>
      <c r="Y43" s="220" t="s">
        <v>160</v>
      </c>
      <c r="Z43" s="221"/>
      <c r="AA43" s="221"/>
      <c r="AB43" s="221"/>
      <c r="AC43" s="221"/>
      <c r="AD43" s="221"/>
      <c r="AE43" s="221"/>
      <c r="AF43" s="222"/>
      <c r="AG43" s="39"/>
    </row>
    <row r="44" spans="1:44" s="92" customFormat="1" ht="63" customHeight="1" thickBot="1" x14ac:dyDescent="0.2">
      <c r="A44" s="83" t="s">
        <v>231</v>
      </c>
      <c r="B44" s="84" t="s">
        <v>5</v>
      </c>
      <c r="C44" s="84" t="s">
        <v>237</v>
      </c>
      <c r="D44" s="85" t="s">
        <v>232</v>
      </c>
      <c r="E44" s="84" t="s">
        <v>233</v>
      </c>
      <c r="F44" s="84" t="s">
        <v>128</v>
      </c>
      <c r="G44" s="86" t="s">
        <v>71</v>
      </c>
      <c r="H44" s="86" t="s">
        <v>72</v>
      </c>
      <c r="I44" s="87" t="s">
        <v>189</v>
      </c>
      <c r="J44" s="88" t="s">
        <v>68</v>
      </c>
      <c r="K44" s="88" t="s">
        <v>60</v>
      </c>
      <c r="L44" s="88" t="s">
        <v>10</v>
      </c>
      <c r="M44" s="88" t="s">
        <v>11</v>
      </c>
      <c r="N44" s="88" t="s">
        <v>66</v>
      </c>
      <c r="O44" s="88" t="s">
        <v>13</v>
      </c>
      <c r="P44" s="88" t="s">
        <v>14</v>
      </c>
      <c r="Q44" s="88" t="s">
        <v>15</v>
      </c>
      <c r="R44" s="88" t="s">
        <v>67</v>
      </c>
      <c r="S44" s="88" t="s">
        <v>53</v>
      </c>
      <c r="T44" s="88" t="s">
        <v>79</v>
      </c>
      <c r="U44" s="88" t="s">
        <v>65</v>
      </c>
      <c r="V44" s="88" t="s">
        <v>80</v>
      </c>
      <c r="W44" s="89" t="s">
        <v>70</v>
      </c>
      <c r="X44" s="93"/>
      <c r="Y44" s="88" t="s">
        <v>17</v>
      </c>
      <c r="Z44" s="88" t="s">
        <v>18</v>
      </c>
      <c r="AA44" s="88" t="s">
        <v>19</v>
      </c>
      <c r="AB44" s="88" t="s">
        <v>2</v>
      </c>
      <c r="AC44" s="88" t="s">
        <v>234</v>
      </c>
      <c r="AD44" s="88" t="s">
        <v>64</v>
      </c>
      <c r="AE44" s="88" t="s">
        <v>69</v>
      </c>
      <c r="AF44" s="87" t="s">
        <v>4</v>
      </c>
      <c r="AG44" s="93"/>
      <c r="AH44" s="90" t="s">
        <v>155</v>
      </c>
      <c r="AI44" s="91"/>
      <c r="AJ44" s="91"/>
      <c r="AK44" s="91"/>
      <c r="AL44" s="91"/>
      <c r="AM44" s="91"/>
      <c r="AN44" s="91"/>
      <c r="AO44" s="91"/>
      <c r="AP44" s="91"/>
      <c r="AQ44" s="91"/>
      <c r="AR44" s="91"/>
    </row>
    <row r="45" spans="1:44" ht="28" customHeight="1" x14ac:dyDescent="0.2">
      <c r="A45" s="36" t="s">
        <v>57</v>
      </c>
      <c r="B45" s="15" t="s">
        <v>30</v>
      </c>
      <c r="C45" s="15" t="s">
        <v>29</v>
      </c>
      <c r="D45" s="18" t="s">
        <v>10</v>
      </c>
      <c r="E45" s="19" t="s">
        <v>178</v>
      </c>
      <c r="F45" s="17" t="s">
        <v>129</v>
      </c>
      <c r="G45" s="42">
        <v>1</v>
      </c>
      <c r="H45" s="120">
        <v>11.7</v>
      </c>
      <c r="I45" s="80">
        <f t="shared" ref="I45:I93" si="37">G45*H45</f>
        <v>11.7</v>
      </c>
      <c r="J45" s="60"/>
      <c r="K45" s="26"/>
      <c r="L45" s="26">
        <f>I45</f>
        <v>11.7</v>
      </c>
      <c r="M45" s="26"/>
      <c r="N45" s="26"/>
      <c r="O45" s="26"/>
      <c r="P45" s="26"/>
      <c r="Q45" s="26"/>
      <c r="R45" s="26"/>
      <c r="S45" s="26"/>
      <c r="T45" s="26"/>
      <c r="U45" s="26"/>
      <c r="V45" s="61"/>
      <c r="W45" s="80">
        <f>SUM(J45:V45)</f>
        <v>11.7</v>
      </c>
      <c r="X45" s="32"/>
      <c r="Y45" s="26"/>
      <c r="Z45" s="26"/>
      <c r="AA45" s="26"/>
      <c r="AB45" s="26"/>
      <c r="AC45" s="26"/>
      <c r="AD45" s="26"/>
      <c r="AE45" s="61"/>
      <c r="AF45" s="80">
        <f>SUM(Y45:AE45)</f>
        <v>0</v>
      </c>
      <c r="AH45" s="51">
        <f t="shared" ref="AH45:AH93" si="38">AF45+W45</f>
        <v>11.7</v>
      </c>
    </row>
    <row r="46" spans="1:44" ht="28" customHeight="1" x14ac:dyDescent="0.2">
      <c r="A46" s="36" t="s">
        <v>57</v>
      </c>
      <c r="B46" s="15" t="s">
        <v>30</v>
      </c>
      <c r="C46" s="15" t="s">
        <v>210</v>
      </c>
      <c r="D46" s="18" t="s">
        <v>10</v>
      </c>
      <c r="E46" s="19" t="s">
        <v>178</v>
      </c>
      <c r="F46" s="17" t="s">
        <v>201</v>
      </c>
      <c r="G46" s="42">
        <v>3</v>
      </c>
      <c r="H46" s="120">
        <v>10</v>
      </c>
      <c r="I46" s="48">
        <f t="shared" si="37"/>
        <v>30</v>
      </c>
      <c r="J46" s="60"/>
      <c r="K46" s="26"/>
      <c r="L46" s="26">
        <f>I46</f>
        <v>30</v>
      </c>
      <c r="M46" s="26"/>
      <c r="N46" s="26"/>
      <c r="O46" s="26"/>
      <c r="P46" s="26"/>
      <c r="Q46" s="26"/>
      <c r="R46" s="26"/>
      <c r="S46" s="26"/>
      <c r="T46" s="26"/>
      <c r="U46" s="26"/>
      <c r="V46" s="61"/>
      <c r="W46" s="48">
        <f>SUM(J46:V46)</f>
        <v>30</v>
      </c>
      <c r="X46" s="32"/>
      <c r="Y46" s="26"/>
      <c r="Z46" s="26"/>
      <c r="AA46" s="26"/>
      <c r="AB46" s="26"/>
      <c r="AC46" s="26"/>
      <c r="AD46" s="26"/>
      <c r="AE46" s="61"/>
      <c r="AF46" s="48">
        <f>SUM(Y46:AE46)</f>
        <v>0</v>
      </c>
      <c r="AH46" s="51">
        <f t="shared" ref="AH46" si="39">AF46+W46</f>
        <v>30</v>
      </c>
    </row>
    <row r="47" spans="1:44" ht="28" customHeight="1" x14ac:dyDescent="0.2">
      <c r="A47" s="36" t="s">
        <v>57</v>
      </c>
      <c r="B47" s="15" t="s">
        <v>31</v>
      </c>
      <c r="C47" s="15" t="s">
        <v>168</v>
      </c>
      <c r="D47" s="25" t="s">
        <v>11</v>
      </c>
      <c r="E47" s="19" t="s">
        <v>178</v>
      </c>
      <c r="F47" s="17" t="s">
        <v>129</v>
      </c>
      <c r="G47" s="42">
        <v>1</v>
      </c>
      <c r="H47" s="120">
        <v>23.5</v>
      </c>
      <c r="I47" s="48">
        <f t="shared" si="37"/>
        <v>23.5</v>
      </c>
      <c r="J47" s="60"/>
      <c r="K47" s="26"/>
      <c r="L47" s="26"/>
      <c r="M47" s="26">
        <f>I47</f>
        <v>23.5</v>
      </c>
      <c r="N47" s="26"/>
      <c r="O47" s="26"/>
      <c r="P47" s="26"/>
      <c r="Q47" s="26"/>
      <c r="R47" s="26"/>
      <c r="S47" s="26"/>
      <c r="T47" s="26"/>
      <c r="U47" s="61"/>
      <c r="V47" s="61"/>
      <c r="W47" s="48">
        <f t="shared" ref="W47:W85" si="40">SUM(J47:V47)</f>
        <v>23.5</v>
      </c>
      <c r="X47" s="14"/>
      <c r="Y47" s="26"/>
      <c r="Z47" s="26"/>
      <c r="AA47" s="26"/>
      <c r="AB47" s="26"/>
      <c r="AC47" s="26"/>
      <c r="AD47" s="26"/>
      <c r="AE47" s="61"/>
      <c r="AF47" s="48">
        <f t="shared" ref="AF47:AF82" si="41">SUM(Y47:AE47)</f>
        <v>0</v>
      </c>
      <c r="AH47" s="48">
        <f t="shared" si="38"/>
        <v>23.5</v>
      </c>
    </row>
    <row r="48" spans="1:44" ht="28" customHeight="1" x14ac:dyDescent="0.2">
      <c r="A48" s="36" t="s">
        <v>57</v>
      </c>
      <c r="B48" s="15" t="s">
        <v>49</v>
      </c>
      <c r="C48" s="15" t="s">
        <v>139</v>
      </c>
      <c r="D48" s="18" t="s">
        <v>10</v>
      </c>
      <c r="E48" s="19" t="s">
        <v>178</v>
      </c>
      <c r="F48" s="17" t="s">
        <v>129</v>
      </c>
      <c r="G48" s="42">
        <v>5</v>
      </c>
      <c r="H48" s="120">
        <v>1.5</v>
      </c>
      <c r="I48" s="48">
        <f t="shared" si="37"/>
        <v>7.5</v>
      </c>
      <c r="J48" s="60"/>
      <c r="K48" s="26"/>
      <c r="L48" s="26">
        <f>I48</f>
        <v>7.5</v>
      </c>
      <c r="M48" s="26"/>
      <c r="N48" s="26"/>
      <c r="O48" s="26"/>
      <c r="P48" s="26"/>
      <c r="Q48" s="26"/>
      <c r="R48" s="26"/>
      <c r="S48" s="26"/>
      <c r="T48" s="26"/>
      <c r="U48" s="26"/>
      <c r="V48" s="61"/>
      <c r="W48" s="48">
        <f t="shared" si="40"/>
        <v>7.5</v>
      </c>
      <c r="X48" s="14"/>
      <c r="Y48" s="26"/>
      <c r="Z48" s="26"/>
      <c r="AA48" s="26"/>
      <c r="AB48" s="26"/>
      <c r="AC48" s="26"/>
      <c r="AD48" s="26"/>
      <c r="AE48" s="61"/>
      <c r="AF48" s="48">
        <f t="shared" si="41"/>
        <v>0</v>
      </c>
      <c r="AH48" s="48">
        <f t="shared" si="38"/>
        <v>7.5</v>
      </c>
    </row>
    <row r="49" spans="1:34" ht="28" customHeight="1" x14ac:dyDescent="0.2">
      <c r="A49" s="36" t="s">
        <v>57</v>
      </c>
      <c r="B49" s="15" t="s">
        <v>32</v>
      </c>
      <c r="C49" s="15" t="s">
        <v>29</v>
      </c>
      <c r="D49" s="25" t="s">
        <v>11</v>
      </c>
      <c r="E49" s="19" t="s">
        <v>99</v>
      </c>
      <c r="F49" s="17" t="s">
        <v>129</v>
      </c>
      <c r="G49" s="42">
        <v>2</v>
      </c>
      <c r="H49" s="120">
        <v>11.7</v>
      </c>
      <c r="I49" s="48">
        <f t="shared" si="37"/>
        <v>23.4</v>
      </c>
      <c r="J49" s="60"/>
      <c r="K49" s="26"/>
      <c r="L49" s="26"/>
      <c r="M49" s="26">
        <f>I49</f>
        <v>23.4</v>
      </c>
      <c r="N49" s="26"/>
      <c r="O49" s="26"/>
      <c r="P49" s="26"/>
      <c r="Q49" s="26"/>
      <c r="R49" s="26"/>
      <c r="S49" s="26"/>
      <c r="T49" s="26"/>
      <c r="U49" s="26"/>
      <c r="V49" s="61"/>
      <c r="W49" s="48">
        <f t="shared" si="40"/>
        <v>23.4</v>
      </c>
      <c r="X49" s="14"/>
      <c r="Y49" s="26"/>
      <c r="Z49" s="26"/>
      <c r="AA49" s="26"/>
      <c r="AB49" s="26"/>
      <c r="AC49" s="26"/>
      <c r="AD49" s="26"/>
      <c r="AE49" s="61"/>
      <c r="AF49" s="48">
        <f t="shared" si="41"/>
        <v>0</v>
      </c>
      <c r="AH49" s="48">
        <f t="shared" si="38"/>
        <v>23.4</v>
      </c>
    </row>
    <row r="50" spans="1:34" ht="28" customHeight="1" x14ac:dyDescent="0.2">
      <c r="A50" s="36" t="s">
        <v>57</v>
      </c>
      <c r="B50" s="15" t="s">
        <v>56</v>
      </c>
      <c r="C50" s="15" t="s">
        <v>113</v>
      </c>
      <c r="D50" s="16" t="s">
        <v>55</v>
      </c>
      <c r="E50" s="19" t="s">
        <v>99</v>
      </c>
      <c r="F50" s="17" t="s">
        <v>195</v>
      </c>
      <c r="G50" s="42">
        <v>160</v>
      </c>
      <c r="H50" s="120">
        <v>0.26</v>
      </c>
      <c r="I50" s="48">
        <f t="shared" si="37"/>
        <v>41.6</v>
      </c>
      <c r="J50" s="60"/>
      <c r="K50" s="26">
        <f>I50</f>
        <v>41.6</v>
      </c>
      <c r="L50" s="26"/>
      <c r="M50" s="26"/>
      <c r="N50" s="26"/>
      <c r="O50" s="26"/>
      <c r="P50" s="26"/>
      <c r="Q50" s="26"/>
      <c r="R50" s="26"/>
      <c r="S50" s="26"/>
      <c r="T50" s="26"/>
      <c r="U50" s="26"/>
      <c r="V50" s="61"/>
      <c r="W50" s="48">
        <f t="shared" si="40"/>
        <v>41.6</v>
      </c>
      <c r="X50" s="14"/>
      <c r="Y50" s="26"/>
      <c r="Z50" s="26"/>
      <c r="AA50" s="26"/>
      <c r="AB50" s="26"/>
      <c r="AC50" s="26"/>
      <c r="AD50" s="26"/>
      <c r="AE50" s="61"/>
      <c r="AF50" s="48">
        <f t="shared" si="41"/>
        <v>0</v>
      </c>
      <c r="AH50" s="48">
        <f t="shared" si="38"/>
        <v>41.6</v>
      </c>
    </row>
    <row r="51" spans="1:34" ht="28" customHeight="1" x14ac:dyDescent="0.2">
      <c r="A51" s="36" t="s">
        <v>57</v>
      </c>
      <c r="B51" s="15" t="s">
        <v>56</v>
      </c>
      <c r="C51" s="15" t="s">
        <v>134</v>
      </c>
      <c r="D51" s="16" t="s">
        <v>55</v>
      </c>
      <c r="E51" s="19" t="s">
        <v>99</v>
      </c>
      <c r="F51" s="17" t="s">
        <v>195</v>
      </c>
      <c r="G51" s="42">
        <v>200</v>
      </c>
      <c r="H51" s="120">
        <v>0.27</v>
      </c>
      <c r="I51" s="48">
        <f t="shared" si="37"/>
        <v>54</v>
      </c>
      <c r="J51" s="60"/>
      <c r="K51" s="26">
        <f>I51</f>
        <v>54</v>
      </c>
      <c r="L51" s="26"/>
      <c r="M51" s="26"/>
      <c r="N51" s="26"/>
      <c r="O51" s="26"/>
      <c r="P51" s="26"/>
      <c r="Q51" s="26"/>
      <c r="R51" s="26"/>
      <c r="S51" s="26"/>
      <c r="T51" s="26"/>
      <c r="U51" s="26"/>
      <c r="V51" s="61"/>
      <c r="W51" s="48">
        <f t="shared" ref="W51:W52" si="42">SUM(J51:V51)</f>
        <v>54</v>
      </c>
      <c r="X51" s="14"/>
      <c r="Y51" s="26"/>
      <c r="Z51" s="26"/>
      <c r="AA51" s="26"/>
      <c r="AB51" s="26"/>
      <c r="AC51" s="26"/>
      <c r="AD51" s="26"/>
      <c r="AE51" s="61"/>
      <c r="AF51" s="48">
        <f t="shared" ref="AF51:AF52" si="43">SUM(Y51:AE51)</f>
        <v>0</v>
      </c>
      <c r="AH51" s="48">
        <f t="shared" ref="AH51:AH52" si="44">AF51+W51</f>
        <v>54</v>
      </c>
    </row>
    <row r="52" spans="1:34" ht="28" customHeight="1" x14ac:dyDescent="0.2">
      <c r="A52" s="36" t="s">
        <v>57</v>
      </c>
      <c r="B52" s="15" t="s">
        <v>33</v>
      </c>
      <c r="C52" s="15" t="s">
        <v>168</v>
      </c>
      <c r="D52" s="18" t="s">
        <v>11</v>
      </c>
      <c r="E52" s="19" t="s">
        <v>99</v>
      </c>
      <c r="F52" s="17" t="s">
        <v>129</v>
      </c>
      <c r="G52" s="42">
        <v>1</v>
      </c>
      <c r="H52" s="120">
        <v>23.5</v>
      </c>
      <c r="I52" s="48">
        <f t="shared" ref="I52" si="45">G52*H52</f>
        <v>23.5</v>
      </c>
      <c r="J52" s="60"/>
      <c r="K52" s="26"/>
      <c r="L52" s="26"/>
      <c r="M52" s="26">
        <f>I52</f>
        <v>23.5</v>
      </c>
      <c r="N52" s="26"/>
      <c r="O52" s="26"/>
      <c r="P52" s="26"/>
      <c r="Q52" s="26"/>
      <c r="R52" s="26"/>
      <c r="S52" s="26"/>
      <c r="T52" s="26"/>
      <c r="U52" s="26"/>
      <c r="V52" s="61"/>
      <c r="W52" s="48">
        <f t="shared" si="42"/>
        <v>23.5</v>
      </c>
      <c r="X52" s="14"/>
      <c r="Y52" s="26"/>
      <c r="Z52" s="26"/>
      <c r="AA52" s="26"/>
      <c r="AB52" s="26"/>
      <c r="AC52" s="26"/>
      <c r="AD52" s="26"/>
      <c r="AE52" s="61"/>
      <c r="AF52" s="48">
        <f t="shared" si="43"/>
        <v>0</v>
      </c>
      <c r="AH52" s="48">
        <f t="shared" si="44"/>
        <v>23.5</v>
      </c>
    </row>
    <row r="53" spans="1:34" ht="28" customHeight="1" x14ac:dyDescent="0.2">
      <c r="A53" s="36" t="s">
        <v>57</v>
      </c>
      <c r="B53" s="15" t="s">
        <v>33</v>
      </c>
      <c r="C53" s="15" t="s">
        <v>207</v>
      </c>
      <c r="D53" s="18" t="s">
        <v>10</v>
      </c>
      <c r="E53" s="19" t="s">
        <v>99</v>
      </c>
      <c r="F53" s="17" t="s">
        <v>129</v>
      </c>
      <c r="G53" s="42">
        <v>5</v>
      </c>
      <c r="H53" s="120">
        <v>1.5</v>
      </c>
      <c r="I53" s="48">
        <f t="shared" si="37"/>
        <v>7.5</v>
      </c>
      <c r="J53" s="60"/>
      <c r="K53" s="26"/>
      <c r="L53" s="26">
        <f>I53</f>
        <v>7.5</v>
      </c>
      <c r="M53" s="26"/>
      <c r="N53" s="26"/>
      <c r="O53" s="26"/>
      <c r="P53" s="26"/>
      <c r="Q53" s="26"/>
      <c r="R53" s="26"/>
      <c r="S53" s="26"/>
      <c r="T53" s="26"/>
      <c r="U53" s="26"/>
      <c r="V53" s="61"/>
      <c r="W53" s="48">
        <f t="shared" si="40"/>
        <v>7.5</v>
      </c>
      <c r="X53" s="14"/>
      <c r="Y53" s="26"/>
      <c r="Z53" s="26"/>
      <c r="AA53" s="26"/>
      <c r="AB53" s="26"/>
      <c r="AC53" s="26"/>
      <c r="AD53" s="26"/>
      <c r="AE53" s="61"/>
      <c r="AF53" s="48">
        <f t="shared" si="41"/>
        <v>0</v>
      </c>
      <c r="AH53" s="48">
        <f t="shared" si="38"/>
        <v>7.5</v>
      </c>
    </row>
    <row r="54" spans="1:34" ht="28" customHeight="1" x14ac:dyDescent="0.2">
      <c r="A54" s="36" t="s">
        <v>57</v>
      </c>
      <c r="B54" s="15" t="s">
        <v>34</v>
      </c>
      <c r="C54" s="15" t="s">
        <v>29</v>
      </c>
      <c r="D54" s="16" t="s">
        <v>11</v>
      </c>
      <c r="E54" s="19" t="s">
        <v>105</v>
      </c>
      <c r="F54" s="17" t="s">
        <v>129</v>
      </c>
      <c r="G54" s="42">
        <v>1</v>
      </c>
      <c r="H54" s="120">
        <v>11.7</v>
      </c>
      <c r="I54" s="48">
        <f t="shared" si="37"/>
        <v>11.7</v>
      </c>
      <c r="J54" s="60"/>
      <c r="K54" s="26"/>
      <c r="L54" s="26"/>
      <c r="M54" s="26">
        <f>I54</f>
        <v>11.7</v>
      </c>
      <c r="N54" s="26"/>
      <c r="O54" s="26"/>
      <c r="P54" s="26"/>
      <c r="Q54" s="26"/>
      <c r="R54" s="26"/>
      <c r="S54" s="26"/>
      <c r="T54" s="26"/>
      <c r="U54" s="26"/>
      <c r="V54" s="61"/>
      <c r="W54" s="48">
        <f t="shared" si="40"/>
        <v>11.7</v>
      </c>
      <c r="X54" s="14"/>
      <c r="Y54" s="26"/>
      <c r="Z54" s="26"/>
      <c r="AA54" s="26"/>
      <c r="AB54" s="26"/>
      <c r="AC54" s="26"/>
      <c r="AD54" s="26"/>
      <c r="AE54" s="61"/>
      <c r="AF54" s="48">
        <f t="shared" si="41"/>
        <v>0</v>
      </c>
      <c r="AH54" s="48">
        <f t="shared" si="38"/>
        <v>11.7</v>
      </c>
    </row>
    <row r="55" spans="1:34" ht="28" customHeight="1" x14ac:dyDescent="0.2">
      <c r="A55" s="36" t="s">
        <v>57</v>
      </c>
      <c r="B55" s="15" t="s">
        <v>61</v>
      </c>
      <c r="C55" s="15" t="s">
        <v>179</v>
      </c>
      <c r="D55" s="18" t="s">
        <v>10</v>
      </c>
      <c r="E55" s="19" t="s">
        <v>105</v>
      </c>
      <c r="F55" s="19" t="s">
        <v>193</v>
      </c>
      <c r="G55" s="42">
        <v>0.13</v>
      </c>
      <c r="H55" s="120">
        <v>134</v>
      </c>
      <c r="I55" s="48">
        <f t="shared" si="37"/>
        <v>17.420000000000002</v>
      </c>
      <c r="J55" s="60"/>
      <c r="K55" s="26"/>
      <c r="L55" s="26">
        <f>I55</f>
        <v>17.420000000000002</v>
      </c>
      <c r="M55" s="26"/>
      <c r="N55" s="26"/>
      <c r="O55" s="26"/>
      <c r="P55" s="26"/>
      <c r="Q55" s="26"/>
      <c r="R55" s="26"/>
      <c r="S55" s="26"/>
      <c r="T55" s="26"/>
      <c r="U55" s="26"/>
      <c r="V55" s="61"/>
      <c r="W55" s="48">
        <f t="shared" si="40"/>
        <v>17.420000000000002</v>
      </c>
      <c r="X55" s="14"/>
      <c r="Y55" s="26"/>
      <c r="Z55" s="26"/>
      <c r="AA55" s="26"/>
      <c r="AB55" s="26"/>
      <c r="AC55" s="26"/>
      <c r="AD55" s="26"/>
      <c r="AE55" s="61"/>
      <c r="AF55" s="48">
        <f t="shared" si="41"/>
        <v>0</v>
      </c>
      <c r="AH55" s="48">
        <f t="shared" si="38"/>
        <v>17.420000000000002</v>
      </c>
    </row>
    <row r="56" spans="1:34" ht="28" customHeight="1" x14ac:dyDescent="0.2">
      <c r="A56" s="36" t="s">
        <v>57</v>
      </c>
      <c r="B56" s="15" t="s">
        <v>165</v>
      </c>
      <c r="C56" s="15" t="s">
        <v>135</v>
      </c>
      <c r="D56" s="16" t="s">
        <v>11</v>
      </c>
      <c r="E56" s="19" t="s">
        <v>100</v>
      </c>
      <c r="F56" s="17" t="s">
        <v>129</v>
      </c>
      <c r="G56" s="42">
        <v>1</v>
      </c>
      <c r="H56" s="120">
        <v>100</v>
      </c>
      <c r="I56" s="48">
        <f t="shared" si="37"/>
        <v>100</v>
      </c>
      <c r="J56" s="60"/>
      <c r="K56" s="26"/>
      <c r="L56" s="26"/>
      <c r="M56" s="26">
        <f>I56</f>
        <v>100</v>
      </c>
      <c r="N56" s="26"/>
      <c r="O56" s="26"/>
      <c r="P56" s="26"/>
      <c r="Q56" s="26"/>
      <c r="R56" s="26"/>
      <c r="S56" s="26"/>
      <c r="T56" s="26"/>
      <c r="U56" s="26"/>
      <c r="V56" s="61"/>
      <c r="W56" s="48">
        <f t="shared" si="40"/>
        <v>100</v>
      </c>
      <c r="X56" s="14"/>
      <c r="Y56" s="26"/>
      <c r="Z56" s="26"/>
      <c r="AA56" s="26"/>
      <c r="AB56" s="26"/>
      <c r="AC56" s="26"/>
      <c r="AD56" s="26"/>
      <c r="AE56" s="61"/>
      <c r="AF56" s="48">
        <f t="shared" si="41"/>
        <v>0</v>
      </c>
      <c r="AH56" s="48">
        <f t="shared" si="38"/>
        <v>100</v>
      </c>
    </row>
    <row r="57" spans="1:34" ht="28" customHeight="1" x14ac:dyDescent="0.2">
      <c r="A57" s="36" t="s">
        <v>57</v>
      </c>
      <c r="B57" s="15" t="s">
        <v>166</v>
      </c>
      <c r="C57" s="15" t="s">
        <v>120</v>
      </c>
      <c r="D57" s="20" t="s">
        <v>10</v>
      </c>
      <c r="E57" s="77" t="s">
        <v>100</v>
      </c>
      <c r="F57" s="17" t="s">
        <v>193</v>
      </c>
      <c r="G57" s="42">
        <v>1.4999999999999999E-2</v>
      </c>
      <c r="H57" s="120">
        <v>17</v>
      </c>
      <c r="I57" s="48">
        <f t="shared" si="37"/>
        <v>0.255</v>
      </c>
      <c r="J57" s="60"/>
      <c r="K57" s="26"/>
      <c r="L57" s="26">
        <f>I57</f>
        <v>0.255</v>
      </c>
      <c r="M57" s="26"/>
      <c r="N57" s="26"/>
      <c r="O57" s="26"/>
      <c r="P57" s="26"/>
      <c r="Q57" s="26"/>
      <c r="R57" s="26"/>
      <c r="S57" s="26"/>
      <c r="T57" s="26"/>
      <c r="U57" s="26"/>
      <c r="V57" s="61"/>
      <c r="W57" s="48">
        <f t="shared" si="40"/>
        <v>0.255</v>
      </c>
      <c r="X57" s="14"/>
      <c r="Y57" s="26"/>
      <c r="Z57" s="26"/>
      <c r="AA57" s="26"/>
      <c r="AB57" s="26"/>
      <c r="AC57" s="26"/>
      <c r="AD57" s="26"/>
      <c r="AE57" s="61"/>
      <c r="AF57" s="48">
        <f t="shared" si="41"/>
        <v>0</v>
      </c>
      <c r="AH57" s="48">
        <f t="shared" si="38"/>
        <v>0.255</v>
      </c>
    </row>
    <row r="58" spans="1:34" ht="28" customHeight="1" x14ac:dyDescent="0.25">
      <c r="A58" s="36" t="s">
        <v>57</v>
      </c>
      <c r="B58" s="15" t="s">
        <v>163</v>
      </c>
      <c r="C58" s="203" t="s">
        <v>224</v>
      </c>
      <c r="D58" s="16" t="s">
        <v>11</v>
      </c>
      <c r="E58" s="77" t="s">
        <v>100</v>
      </c>
      <c r="F58" s="17" t="s">
        <v>129</v>
      </c>
      <c r="G58" s="42">
        <v>0.25</v>
      </c>
      <c r="H58" s="120">
        <v>11.25</v>
      </c>
      <c r="I58" s="126">
        <f t="shared" si="37"/>
        <v>2.8125</v>
      </c>
      <c r="J58" s="127"/>
      <c r="K58" s="128"/>
      <c r="L58" s="128"/>
      <c r="M58" s="128">
        <f>I58</f>
        <v>2.8125</v>
      </c>
      <c r="N58" s="128"/>
      <c r="O58" s="128"/>
      <c r="P58" s="128"/>
      <c r="Q58" s="128"/>
      <c r="R58" s="128"/>
      <c r="S58" s="128"/>
      <c r="T58" s="128"/>
      <c r="U58" s="128"/>
      <c r="V58" s="129"/>
      <c r="W58" s="126">
        <f t="shared" si="40"/>
        <v>2.8125</v>
      </c>
      <c r="X58" s="14"/>
      <c r="Y58" s="128"/>
      <c r="Z58" s="128"/>
      <c r="AA58" s="128"/>
      <c r="AB58" s="128"/>
      <c r="AC58" s="128"/>
      <c r="AD58" s="128"/>
      <c r="AE58" s="129"/>
      <c r="AF58" s="126">
        <f t="shared" si="41"/>
        <v>0</v>
      </c>
      <c r="AG58" s="130"/>
      <c r="AH58" s="126">
        <f t="shared" si="38"/>
        <v>2.8125</v>
      </c>
    </row>
    <row r="59" spans="1:34" ht="28" customHeight="1" x14ac:dyDescent="0.2">
      <c r="A59" s="36" t="s">
        <v>57</v>
      </c>
      <c r="B59" s="15" t="s">
        <v>164</v>
      </c>
      <c r="C59" s="15" t="s">
        <v>120</v>
      </c>
      <c r="D59" s="20" t="s">
        <v>10</v>
      </c>
      <c r="E59" s="77" t="s">
        <v>100</v>
      </c>
      <c r="F59" s="17" t="s">
        <v>193</v>
      </c>
      <c r="G59" s="42">
        <v>1.4999999999999999E-2</v>
      </c>
      <c r="H59" s="120">
        <v>17</v>
      </c>
      <c r="I59" s="126">
        <f t="shared" si="37"/>
        <v>0.255</v>
      </c>
      <c r="J59" s="127"/>
      <c r="K59" s="128"/>
      <c r="L59" s="128">
        <f>I59</f>
        <v>0.255</v>
      </c>
      <c r="M59" s="128"/>
      <c r="N59" s="128"/>
      <c r="O59" s="128"/>
      <c r="P59" s="128"/>
      <c r="Q59" s="128"/>
      <c r="R59" s="128"/>
      <c r="S59" s="128"/>
      <c r="T59" s="128"/>
      <c r="U59" s="128"/>
      <c r="V59" s="129"/>
      <c r="W59" s="126">
        <f t="shared" si="40"/>
        <v>0.255</v>
      </c>
      <c r="X59" s="14"/>
      <c r="Y59" s="128"/>
      <c r="Z59" s="128"/>
      <c r="AA59" s="128"/>
      <c r="AB59" s="128"/>
      <c r="AC59" s="128"/>
      <c r="AD59" s="128"/>
      <c r="AE59" s="129"/>
      <c r="AF59" s="126">
        <f t="shared" si="41"/>
        <v>0</v>
      </c>
      <c r="AG59" s="130"/>
      <c r="AH59" s="126">
        <f t="shared" si="38"/>
        <v>0.255</v>
      </c>
    </row>
    <row r="60" spans="1:34" ht="28" customHeight="1" x14ac:dyDescent="0.2">
      <c r="A60" s="36" t="s">
        <v>57</v>
      </c>
      <c r="B60" s="15" t="s">
        <v>36</v>
      </c>
      <c r="C60" s="15" t="s">
        <v>29</v>
      </c>
      <c r="D60" s="16" t="s">
        <v>11</v>
      </c>
      <c r="E60" s="19" t="s">
        <v>100</v>
      </c>
      <c r="F60" s="17" t="s">
        <v>129</v>
      </c>
      <c r="G60" s="42">
        <v>1</v>
      </c>
      <c r="H60" s="120">
        <v>11.7</v>
      </c>
      <c r="I60" s="48">
        <f t="shared" si="37"/>
        <v>11.7</v>
      </c>
      <c r="J60" s="60"/>
      <c r="K60" s="26"/>
      <c r="L60" s="26"/>
      <c r="M60" s="26">
        <f>I60</f>
        <v>11.7</v>
      </c>
      <c r="N60" s="26"/>
      <c r="O60" s="26"/>
      <c r="P60" s="26"/>
      <c r="Q60" s="26"/>
      <c r="R60" s="26"/>
      <c r="S60" s="26"/>
      <c r="T60" s="26"/>
      <c r="U60" s="26"/>
      <c r="V60" s="61"/>
      <c r="W60" s="48">
        <f t="shared" si="40"/>
        <v>11.7</v>
      </c>
      <c r="X60" s="14"/>
      <c r="Y60" s="26"/>
      <c r="Z60" s="26"/>
      <c r="AA60" s="26"/>
      <c r="AB60" s="26"/>
      <c r="AC60" s="26"/>
      <c r="AD60" s="26"/>
      <c r="AE60" s="61"/>
      <c r="AF60" s="48">
        <f t="shared" si="41"/>
        <v>0</v>
      </c>
      <c r="AH60" s="48">
        <f t="shared" si="38"/>
        <v>11.7</v>
      </c>
    </row>
    <row r="61" spans="1:34" ht="28" customHeight="1" x14ac:dyDescent="0.2">
      <c r="A61" s="36" t="s">
        <v>57</v>
      </c>
      <c r="B61" s="15" t="s">
        <v>50</v>
      </c>
      <c r="C61" s="15" t="s">
        <v>167</v>
      </c>
      <c r="D61" s="20" t="s">
        <v>10</v>
      </c>
      <c r="E61" s="17" t="s">
        <v>100</v>
      </c>
      <c r="F61" s="17" t="s">
        <v>193</v>
      </c>
      <c r="G61" s="202">
        <v>0.375</v>
      </c>
      <c r="H61" s="120">
        <v>125</v>
      </c>
      <c r="I61" s="48">
        <f t="shared" si="37"/>
        <v>46.875</v>
      </c>
      <c r="J61" s="60"/>
      <c r="K61" s="26"/>
      <c r="L61" s="26">
        <f>I61</f>
        <v>46.875</v>
      </c>
      <c r="M61" s="26"/>
      <c r="N61" s="26"/>
      <c r="O61" s="26"/>
      <c r="P61" s="26"/>
      <c r="Q61" s="26"/>
      <c r="R61" s="26"/>
      <c r="S61" s="26"/>
      <c r="T61" s="26"/>
      <c r="U61" s="26"/>
      <c r="V61" s="61"/>
      <c r="W61" s="48">
        <f t="shared" si="40"/>
        <v>46.875</v>
      </c>
      <c r="X61" s="14"/>
      <c r="Y61" s="26"/>
      <c r="Z61" s="26"/>
      <c r="AA61" s="26"/>
      <c r="AB61" s="26"/>
      <c r="AC61" s="26"/>
      <c r="AD61" s="26"/>
      <c r="AE61" s="61"/>
      <c r="AF61" s="48">
        <f t="shared" si="41"/>
        <v>0</v>
      </c>
      <c r="AH61" s="48">
        <f t="shared" si="38"/>
        <v>46.875</v>
      </c>
    </row>
    <row r="62" spans="1:34" ht="28" customHeight="1" x14ac:dyDescent="0.2">
      <c r="A62" s="36" t="s">
        <v>57</v>
      </c>
      <c r="B62" s="15" t="s">
        <v>171</v>
      </c>
      <c r="C62" s="15" t="s">
        <v>29</v>
      </c>
      <c r="D62" s="16" t="s">
        <v>11</v>
      </c>
      <c r="E62" s="17" t="s">
        <v>100</v>
      </c>
      <c r="F62" s="17" t="s">
        <v>129</v>
      </c>
      <c r="G62" s="42">
        <v>1</v>
      </c>
      <c r="H62" s="120">
        <v>11.7</v>
      </c>
      <c r="I62" s="48">
        <f t="shared" si="37"/>
        <v>11.7</v>
      </c>
      <c r="J62" s="60"/>
      <c r="K62" s="26"/>
      <c r="L62" s="26"/>
      <c r="M62" s="26">
        <f>I62</f>
        <v>11.7</v>
      </c>
      <c r="N62" s="26"/>
      <c r="O62" s="26"/>
      <c r="P62" s="26"/>
      <c r="Q62" s="26"/>
      <c r="R62" s="26"/>
      <c r="S62" s="26"/>
      <c r="T62" s="26"/>
      <c r="U62" s="26"/>
      <c r="V62" s="61"/>
      <c r="W62" s="48">
        <f t="shared" ref="W62:W63" si="46">SUM(J62:V62)</f>
        <v>11.7</v>
      </c>
      <c r="X62" s="14"/>
      <c r="Y62" s="26"/>
      <c r="Z62" s="26"/>
      <c r="AA62" s="26"/>
      <c r="AB62" s="26"/>
      <c r="AC62" s="26"/>
      <c r="AD62" s="26"/>
      <c r="AE62" s="61"/>
      <c r="AF62" s="48">
        <f t="shared" ref="AF62:AF63" si="47">SUM(Y62:AE62)</f>
        <v>0</v>
      </c>
      <c r="AH62" s="48">
        <f t="shared" ref="AH62:AH63" si="48">AF62+W62</f>
        <v>11.7</v>
      </c>
    </row>
    <row r="63" spans="1:34" ht="28" customHeight="1" x14ac:dyDescent="0.2">
      <c r="A63" s="36" t="s">
        <v>57</v>
      </c>
      <c r="B63" s="15" t="s">
        <v>51</v>
      </c>
      <c r="C63" s="15" t="s">
        <v>173</v>
      </c>
      <c r="D63" s="18" t="s">
        <v>10</v>
      </c>
      <c r="E63" s="17" t="s">
        <v>100</v>
      </c>
      <c r="F63" s="19" t="s">
        <v>195</v>
      </c>
      <c r="G63" s="42">
        <v>0.14000000000000001</v>
      </c>
      <c r="H63" s="120">
        <v>120</v>
      </c>
      <c r="I63" s="48">
        <f t="shared" si="37"/>
        <v>16.8</v>
      </c>
      <c r="J63" s="60"/>
      <c r="K63" s="26"/>
      <c r="L63" s="26">
        <f>I63</f>
        <v>16.8</v>
      </c>
      <c r="M63" s="26"/>
      <c r="N63" s="26"/>
      <c r="O63" s="26"/>
      <c r="P63" s="26"/>
      <c r="Q63" s="26"/>
      <c r="R63" s="26"/>
      <c r="S63" s="26"/>
      <c r="T63" s="26"/>
      <c r="U63" s="26"/>
      <c r="V63" s="61"/>
      <c r="W63" s="48">
        <f t="shared" si="46"/>
        <v>16.8</v>
      </c>
      <c r="X63" s="14"/>
      <c r="Y63" s="26"/>
      <c r="Z63" s="26"/>
      <c r="AA63" s="26"/>
      <c r="AB63" s="26"/>
      <c r="AC63" s="26"/>
      <c r="AD63" s="26"/>
      <c r="AE63" s="61"/>
      <c r="AF63" s="48">
        <f t="shared" si="47"/>
        <v>0</v>
      </c>
      <c r="AH63" s="48">
        <f t="shared" si="48"/>
        <v>16.8</v>
      </c>
    </row>
    <row r="64" spans="1:34" ht="28" customHeight="1" x14ac:dyDescent="0.2">
      <c r="A64" s="36" t="s">
        <v>57</v>
      </c>
      <c r="B64" s="15" t="s">
        <v>172</v>
      </c>
      <c r="C64" s="15" t="s">
        <v>29</v>
      </c>
      <c r="D64" s="16" t="s">
        <v>11</v>
      </c>
      <c r="E64" s="19" t="s">
        <v>101</v>
      </c>
      <c r="F64" s="17" t="s">
        <v>129</v>
      </c>
      <c r="G64" s="42">
        <v>1</v>
      </c>
      <c r="H64" s="120">
        <v>11.7</v>
      </c>
      <c r="I64" s="48">
        <f t="shared" si="37"/>
        <v>11.7</v>
      </c>
      <c r="J64" s="60"/>
      <c r="K64" s="26"/>
      <c r="L64" s="26"/>
      <c r="M64" s="26">
        <f>I64</f>
        <v>11.7</v>
      </c>
      <c r="N64" s="26"/>
      <c r="O64" s="26"/>
      <c r="P64" s="26"/>
      <c r="Q64" s="26"/>
      <c r="R64" s="26"/>
      <c r="S64" s="26"/>
      <c r="T64" s="26"/>
      <c r="U64" s="26"/>
      <c r="V64" s="61"/>
      <c r="W64" s="48">
        <f t="shared" si="40"/>
        <v>11.7</v>
      </c>
      <c r="X64" s="14"/>
      <c r="Y64" s="26"/>
      <c r="Z64" s="26"/>
      <c r="AA64" s="26"/>
      <c r="AB64" s="26"/>
      <c r="AC64" s="26"/>
      <c r="AD64" s="26"/>
      <c r="AE64" s="61"/>
      <c r="AF64" s="48">
        <f t="shared" si="41"/>
        <v>0</v>
      </c>
      <c r="AH64" s="48">
        <f t="shared" si="38"/>
        <v>11.7</v>
      </c>
    </row>
    <row r="65" spans="1:34" ht="28" customHeight="1" x14ac:dyDescent="0.2">
      <c r="A65" s="36" t="s">
        <v>57</v>
      </c>
      <c r="B65" s="15" t="s">
        <v>51</v>
      </c>
      <c r="C65" s="15" t="s">
        <v>173</v>
      </c>
      <c r="D65" s="18" t="s">
        <v>10</v>
      </c>
      <c r="E65" s="19" t="s">
        <v>101</v>
      </c>
      <c r="F65" s="19" t="s">
        <v>195</v>
      </c>
      <c r="G65" s="42">
        <v>0.14000000000000001</v>
      </c>
      <c r="H65" s="120">
        <v>120</v>
      </c>
      <c r="I65" s="48">
        <f t="shared" si="37"/>
        <v>16.8</v>
      </c>
      <c r="J65" s="60"/>
      <c r="K65" s="26"/>
      <c r="L65" s="26">
        <f>I65</f>
        <v>16.8</v>
      </c>
      <c r="M65" s="26"/>
      <c r="N65" s="26"/>
      <c r="O65" s="26"/>
      <c r="P65" s="26"/>
      <c r="Q65" s="26"/>
      <c r="R65" s="26"/>
      <c r="S65" s="26"/>
      <c r="T65" s="26"/>
      <c r="U65" s="26"/>
      <c r="V65" s="61"/>
      <c r="W65" s="48">
        <f t="shared" si="40"/>
        <v>16.8</v>
      </c>
      <c r="X65" s="14"/>
      <c r="Y65" s="26"/>
      <c r="Z65" s="26"/>
      <c r="AA65" s="26"/>
      <c r="AB65" s="26"/>
      <c r="AC65" s="26"/>
      <c r="AD65" s="26"/>
      <c r="AE65" s="61"/>
      <c r="AF65" s="48">
        <f t="shared" si="41"/>
        <v>0</v>
      </c>
      <c r="AH65" s="48">
        <f t="shared" si="38"/>
        <v>16.8</v>
      </c>
    </row>
    <row r="66" spans="1:34" ht="28" customHeight="1" x14ac:dyDescent="0.2">
      <c r="A66" s="36" t="s">
        <v>57</v>
      </c>
      <c r="B66" s="15" t="s">
        <v>121</v>
      </c>
      <c r="C66" s="15" t="s">
        <v>131</v>
      </c>
      <c r="D66" s="18" t="s">
        <v>10</v>
      </c>
      <c r="E66" s="19" t="s">
        <v>101</v>
      </c>
      <c r="F66" s="19" t="s">
        <v>193</v>
      </c>
      <c r="G66" s="42">
        <v>0.05</v>
      </c>
      <c r="H66" s="120">
        <v>35</v>
      </c>
      <c r="I66" s="48">
        <f t="shared" ref="I66" si="49">G66*H66</f>
        <v>1.75</v>
      </c>
      <c r="J66" s="60"/>
      <c r="K66" s="26"/>
      <c r="L66" s="26">
        <f>I66</f>
        <v>1.75</v>
      </c>
      <c r="M66" s="26"/>
      <c r="N66" s="26"/>
      <c r="O66" s="26"/>
      <c r="P66" s="26"/>
      <c r="Q66" s="26"/>
      <c r="R66" s="26"/>
      <c r="S66" s="26"/>
      <c r="T66" s="26"/>
      <c r="U66" s="26"/>
      <c r="V66" s="61"/>
      <c r="W66" s="48">
        <f t="shared" ref="W66" si="50">SUM(J66:V66)</f>
        <v>1.75</v>
      </c>
      <c r="X66" s="14"/>
      <c r="Y66" s="26"/>
      <c r="Z66" s="26"/>
      <c r="AA66" s="26"/>
      <c r="AB66" s="26"/>
      <c r="AC66" s="26"/>
      <c r="AD66" s="26"/>
      <c r="AE66" s="61"/>
      <c r="AF66" s="48">
        <f t="shared" ref="AF66" si="51">SUM(Y66:AE66)</f>
        <v>0</v>
      </c>
      <c r="AH66" s="48">
        <f t="shared" ref="AH66" si="52">AF66+W66</f>
        <v>1.75</v>
      </c>
    </row>
    <row r="67" spans="1:34" ht="28" customHeight="1" x14ac:dyDescent="0.2">
      <c r="A67" s="36" t="s">
        <v>57</v>
      </c>
      <c r="B67" s="15" t="s">
        <v>121</v>
      </c>
      <c r="C67" s="15" t="s">
        <v>236</v>
      </c>
      <c r="D67" s="18" t="s">
        <v>10</v>
      </c>
      <c r="E67" s="19" t="s">
        <v>101</v>
      </c>
      <c r="F67" s="19" t="s">
        <v>193</v>
      </c>
      <c r="G67" s="42">
        <v>0.05</v>
      </c>
      <c r="H67" s="120">
        <v>77</v>
      </c>
      <c r="I67" s="48">
        <f t="shared" si="37"/>
        <v>3.85</v>
      </c>
      <c r="J67" s="60"/>
      <c r="K67" s="26"/>
      <c r="L67" s="26">
        <f>I67</f>
        <v>3.85</v>
      </c>
      <c r="M67" s="26"/>
      <c r="N67" s="26"/>
      <c r="O67" s="26"/>
      <c r="P67" s="26"/>
      <c r="Q67" s="26"/>
      <c r="R67" s="26"/>
      <c r="S67" s="26"/>
      <c r="T67" s="26"/>
      <c r="U67" s="26"/>
      <c r="V67" s="61"/>
      <c r="W67" s="48">
        <f t="shared" si="40"/>
        <v>3.85</v>
      </c>
      <c r="X67" s="14"/>
      <c r="Y67" s="26"/>
      <c r="Z67" s="26"/>
      <c r="AA67" s="26"/>
      <c r="AB67" s="26"/>
      <c r="AC67" s="26"/>
      <c r="AD67" s="26"/>
      <c r="AE67" s="61"/>
      <c r="AF67" s="48">
        <f t="shared" si="41"/>
        <v>0</v>
      </c>
      <c r="AH67" s="48">
        <f t="shared" si="38"/>
        <v>3.85</v>
      </c>
    </row>
    <row r="68" spans="1:34" ht="28" customHeight="1" x14ac:dyDescent="0.2">
      <c r="A68" s="36" t="s">
        <v>57</v>
      </c>
      <c r="B68" s="15" t="s">
        <v>37</v>
      </c>
      <c r="C68" s="15" t="s">
        <v>38</v>
      </c>
      <c r="D68" s="16" t="s">
        <v>86</v>
      </c>
      <c r="E68" s="19" t="s">
        <v>102</v>
      </c>
      <c r="F68" s="17" t="s">
        <v>129</v>
      </c>
      <c r="G68" s="42">
        <v>1</v>
      </c>
      <c r="H68" s="120">
        <v>38.5</v>
      </c>
      <c r="I68" s="48">
        <f t="shared" si="37"/>
        <v>38.5</v>
      </c>
      <c r="J68" s="60"/>
      <c r="K68" s="26"/>
      <c r="L68" s="26"/>
      <c r="M68" s="26"/>
      <c r="N68" s="26"/>
      <c r="O68" s="26"/>
      <c r="P68" s="26"/>
      <c r="Q68" s="26"/>
      <c r="R68" s="26"/>
      <c r="S68" s="26">
        <f>I68</f>
        <v>38.5</v>
      </c>
      <c r="T68" s="26"/>
      <c r="U68" s="26"/>
      <c r="V68" s="61"/>
      <c r="W68" s="48">
        <f t="shared" si="40"/>
        <v>38.5</v>
      </c>
      <c r="X68" s="14"/>
      <c r="Y68" s="26"/>
      <c r="Z68" s="26"/>
      <c r="AA68" s="26"/>
      <c r="AB68" s="26"/>
      <c r="AC68" s="26"/>
      <c r="AD68" s="26"/>
      <c r="AE68" s="61"/>
      <c r="AF68" s="48">
        <f t="shared" si="41"/>
        <v>0</v>
      </c>
      <c r="AH68" s="48">
        <f t="shared" si="38"/>
        <v>38.5</v>
      </c>
    </row>
    <row r="69" spans="1:34" ht="28" customHeight="1" x14ac:dyDescent="0.2">
      <c r="A69" s="36" t="s">
        <v>57</v>
      </c>
      <c r="B69" s="15" t="s">
        <v>3</v>
      </c>
      <c r="C69" s="15" t="s">
        <v>3</v>
      </c>
      <c r="D69" s="16" t="s">
        <v>86</v>
      </c>
      <c r="E69" s="19" t="s">
        <v>102</v>
      </c>
      <c r="F69" s="17" t="s">
        <v>129</v>
      </c>
      <c r="G69" s="42">
        <v>1</v>
      </c>
      <c r="H69" s="120">
        <v>96</v>
      </c>
      <c r="I69" s="48">
        <f t="shared" si="37"/>
        <v>96</v>
      </c>
      <c r="J69" s="60"/>
      <c r="K69" s="26"/>
      <c r="L69" s="26"/>
      <c r="M69" s="26"/>
      <c r="N69" s="26"/>
      <c r="O69" s="26"/>
      <c r="P69" s="26"/>
      <c r="Q69" s="26"/>
      <c r="R69" s="26"/>
      <c r="S69" s="26">
        <f>I69</f>
        <v>96</v>
      </c>
      <c r="T69" s="26"/>
      <c r="U69" s="26"/>
      <c r="V69" s="61"/>
      <c r="W69" s="48">
        <f t="shared" si="40"/>
        <v>96</v>
      </c>
      <c r="X69" s="14"/>
      <c r="Y69" s="26"/>
      <c r="Z69" s="26"/>
      <c r="AA69" s="26"/>
      <c r="AB69" s="26"/>
      <c r="AC69" s="26"/>
      <c r="AD69" s="26"/>
      <c r="AE69" s="61"/>
      <c r="AF69" s="48">
        <f t="shared" si="41"/>
        <v>0</v>
      </c>
      <c r="AH69" s="48">
        <f t="shared" si="38"/>
        <v>96</v>
      </c>
    </row>
    <row r="70" spans="1:34" ht="28" customHeight="1" x14ac:dyDescent="0.2">
      <c r="A70" s="36" t="s">
        <v>57</v>
      </c>
      <c r="B70" s="15" t="s">
        <v>39</v>
      </c>
      <c r="C70" s="27" t="s">
        <v>40</v>
      </c>
      <c r="D70" s="16" t="s">
        <v>79</v>
      </c>
      <c r="E70" s="19" t="s">
        <v>102</v>
      </c>
      <c r="F70" s="19" t="s">
        <v>195</v>
      </c>
      <c r="G70" s="188">
        <f>'Page 1 Budget Summary PRG'!E7</f>
        <v>1575</v>
      </c>
      <c r="H70" s="120">
        <v>0.1</v>
      </c>
      <c r="I70" s="48">
        <f t="shared" si="37"/>
        <v>157.5</v>
      </c>
      <c r="J70" s="60"/>
      <c r="K70" s="26"/>
      <c r="L70" s="26"/>
      <c r="M70" s="26"/>
      <c r="N70" s="26"/>
      <c r="O70" s="26"/>
      <c r="P70" s="26"/>
      <c r="Q70" s="26"/>
      <c r="R70" s="26"/>
      <c r="S70" s="26"/>
      <c r="T70" s="26">
        <f>I70</f>
        <v>157.5</v>
      </c>
      <c r="U70" s="26"/>
      <c r="V70" s="61"/>
      <c r="W70" s="48">
        <f t="shared" si="40"/>
        <v>157.5</v>
      </c>
      <c r="X70" s="14"/>
      <c r="Y70" s="26"/>
      <c r="Z70" s="26"/>
      <c r="AA70" s="26"/>
      <c r="AB70" s="26"/>
      <c r="AC70" s="26"/>
      <c r="AD70" s="26"/>
      <c r="AE70" s="61"/>
      <c r="AF70" s="48">
        <f t="shared" si="41"/>
        <v>0</v>
      </c>
      <c r="AH70" s="48">
        <f t="shared" si="38"/>
        <v>157.5</v>
      </c>
    </row>
    <row r="71" spans="1:34" ht="28" customHeight="1" x14ac:dyDescent="0.2">
      <c r="A71" s="36" t="s">
        <v>57</v>
      </c>
      <c r="B71" s="15" t="s">
        <v>54</v>
      </c>
      <c r="C71" s="27" t="s">
        <v>40</v>
      </c>
      <c r="D71" s="16" t="s">
        <v>79</v>
      </c>
      <c r="E71" s="19" t="s">
        <v>103</v>
      </c>
      <c r="F71" s="19" t="s">
        <v>195</v>
      </c>
      <c r="G71" s="42">
        <v>0</v>
      </c>
      <c r="H71" s="120">
        <v>0</v>
      </c>
      <c r="I71" s="48">
        <f t="shared" si="37"/>
        <v>0</v>
      </c>
      <c r="J71" s="60"/>
      <c r="K71" s="26"/>
      <c r="L71" s="26"/>
      <c r="M71" s="26"/>
      <c r="N71" s="26"/>
      <c r="O71" s="26"/>
      <c r="P71" s="26"/>
      <c r="Q71" s="26"/>
      <c r="R71" s="26"/>
      <c r="S71" s="26"/>
      <c r="T71" s="26">
        <f>I71</f>
        <v>0</v>
      </c>
      <c r="U71" s="26"/>
      <c r="V71" s="61"/>
      <c r="W71" s="48">
        <f t="shared" si="40"/>
        <v>0</v>
      </c>
      <c r="X71" s="14"/>
      <c r="Y71" s="26"/>
      <c r="Z71" s="26"/>
      <c r="AA71" s="26"/>
      <c r="AB71" s="26"/>
      <c r="AC71" s="26"/>
      <c r="AD71" s="26"/>
      <c r="AE71" s="61"/>
      <c r="AF71" s="48">
        <f t="shared" si="41"/>
        <v>0</v>
      </c>
      <c r="AH71" s="48">
        <f t="shared" si="38"/>
        <v>0</v>
      </c>
    </row>
    <row r="72" spans="1:34" ht="28" customHeight="1" x14ac:dyDescent="0.2">
      <c r="A72" s="36" t="s">
        <v>57</v>
      </c>
      <c r="B72" s="15" t="s">
        <v>174</v>
      </c>
      <c r="C72" s="15" t="s">
        <v>196</v>
      </c>
      <c r="D72" s="16" t="s">
        <v>87</v>
      </c>
      <c r="E72" s="19" t="s">
        <v>102</v>
      </c>
      <c r="F72" s="19" t="s">
        <v>41</v>
      </c>
      <c r="G72" s="42">
        <v>0</v>
      </c>
      <c r="H72" s="120">
        <v>0</v>
      </c>
      <c r="I72" s="48">
        <f t="shared" si="37"/>
        <v>0</v>
      </c>
      <c r="J72" s="60"/>
      <c r="K72" s="26"/>
      <c r="L72" s="26"/>
      <c r="M72" s="26">
        <f>I72</f>
        <v>0</v>
      </c>
      <c r="N72" s="26"/>
      <c r="O72" s="26"/>
      <c r="P72" s="26"/>
      <c r="Q72" s="26"/>
      <c r="R72" s="26"/>
      <c r="S72" s="26"/>
      <c r="T72" s="26"/>
      <c r="U72" s="26"/>
      <c r="V72" s="61"/>
      <c r="W72" s="48">
        <f t="shared" si="40"/>
        <v>0</v>
      </c>
      <c r="X72" s="14"/>
      <c r="Y72" s="26"/>
      <c r="Z72" s="26"/>
      <c r="AA72" s="26"/>
      <c r="AB72" s="26"/>
      <c r="AC72" s="26"/>
      <c r="AD72" s="26"/>
      <c r="AE72" s="61"/>
      <c r="AF72" s="48">
        <f t="shared" si="41"/>
        <v>0</v>
      </c>
      <c r="AH72" s="48">
        <f t="shared" si="38"/>
        <v>0</v>
      </c>
    </row>
    <row r="73" spans="1:34" ht="28" customHeight="1" x14ac:dyDescent="0.2">
      <c r="A73" s="36" t="s">
        <v>57</v>
      </c>
      <c r="B73" s="15" t="s">
        <v>42</v>
      </c>
      <c r="C73" s="15" t="s">
        <v>43</v>
      </c>
      <c r="D73" s="16" t="s">
        <v>87</v>
      </c>
      <c r="E73" s="19" t="s">
        <v>102</v>
      </c>
      <c r="F73" s="17" t="s">
        <v>129</v>
      </c>
      <c r="G73" s="42">
        <v>1</v>
      </c>
      <c r="H73" s="120">
        <v>18.75</v>
      </c>
      <c r="I73" s="48">
        <f t="shared" si="37"/>
        <v>18.75</v>
      </c>
      <c r="J73" s="60"/>
      <c r="K73" s="26"/>
      <c r="L73" s="26"/>
      <c r="M73" s="26">
        <f>I73</f>
        <v>18.75</v>
      </c>
      <c r="N73" s="26"/>
      <c r="O73" s="26"/>
      <c r="P73" s="26"/>
      <c r="Q73" s="26"/>
      <c r="R73" s="26"/>
      <c r="S73" s="26"/>
      <c r="T73" s="26"/>
      <c r="U73" s="26"/>
      <c r="V73" s="61"/>
      <c r="W73" s="48">
        <f t="shared" si="40"/>
        <v>18.75</v>
      </c>
      <c r="X73" s="14"/>
      <c r="Y73" s="26"/>
      <c r="Z73" s="26"/>
      <c r="AA73" s="26"/>
      <c r="AB73" s="26"/>
      <c r="AC73" s="26"/>
      <c r="AD73" s="26"/>
      <c r="AE73" s="61"/>
      <c r="AF73" s="48">
        <f t="shared" si="41"/>
        <v>0</v>
      </c>
      <c r="AH73" s="48">
        <f t="shared" si="38"/>
        <v>18.75</v>
      </c>
    </row>
    <row r="74" spans="1:34" ht="28" customHeight="1" x14ac:dyDescent="0.2">
      <c r="A74" s="36" t="s">
        <v>57</v>
      </c>
      <c r="B74" s="15" t="s">
        <v>239</v>
      </c>
      <c r="C74" s="15" t="s">
        <v>2</v>
      </c>
      <c r="D74" s="16" t="s">
        <v>2</v>
      </c>
      <c r="E74" s="17" t="s">
        <v>1</v>
      </c>
      <c r="F74" s="17" t="s">
        <v>129</v>
      </c>
      <c r="G74" s="42">
        <v>1</v>
      </c>
      <c r="H74" s="120">
        <v>12</v>
      </c>
      <c r="I74" s="48">
        <f t="shared" si="37"/>
        <v>12</v>
      </c>
      <c r="J74" s="60"/>
      <c r="K74" s="26"/>
      <c r="L74" s="26"/>
      <c r="M74" s="26"/>
      <c r="N74" s="26"/>
      <c r="O74" s="26"/>
      <c r="P74" s="26"/>
      <c r="Q74" s="26"/>
      <c r="R74" s="26"/>
      <c r="S74" s="26"/>
      <c r="T74" s="26"/>
      <c r="U74" s="26"/>
      <c r="V74" s="61"/>
      <c r="W74" s="48">
        <f t="shared" si="40"/>
        <v>0</v>
      </c>
      <c r="X74" s="14"/>
      <c r="Y74" s="26"/>
      <c r="Z74" s="26"/>
      <c r="AA74" s="26"/>
      <c r="AB74" s="26">
        <f>I74</f>
        <v>12</v>
      </c>
      <c r="AC74" s="26"/>
      <c r="AD74" s="26"/>
      <c r="AE74" s="61"/>
      <c r="AF74" s="48">
        <f t="shared" si="41"/>
        <v>12</v>
      </c>
      <c r="AH74" s="48">
        <f t="shared" si="38"/>
        <v>12</v>
      </c>
    </row>
    <row r="75" spans="1:34" ht="28" customHeight="1" x14ac:dyDescent="0.2">
      <c r="A75" s="36" t="s">
        <v>57</v>
      </c>
      <c r="B75" s="15" t="s">
        <v>81</v>
      </c>
      <c r="C75" s="15" t="s">
        <v>82</v>
      </c>
      <c r="D75" s="16" t="s">
        <v>2</v>
      </c>
      <c r="E75" s="17" t="s">
        <v>1</v>
      </c>
      <c r="F75" s="17" t="s">
        <v>129</v>
      </c>
      <c r="G75" s="42">
        <v>1</v>
      </c>
      <c r="H75" s="120">
        <v>3</v>
      </c>
      <c r="I75" s="48">
        <f t="shared" si="37"/>
        <v>3</v>
      </c>
      <c r="J75" s="60"/>
      <c r="K75" s="26"/>
      <c r="L75" s="26"/>
      <c r="M75" s="26"/>
      <c r="N75" s="26"/>
      <c r="O75" s="26"/>
      <c r="P75" s="26"/>
      <c r="Q75" s="26"/>
      <c r="R75" s="26"/>
      <c r="S75" s="26"/>
      <c r="T75" s="26"/>
      <c r="U75" s="26"/>
      <c r="V75" s="61"/>
      <c r="W75" s="48">
        <f t="shared" si="40"/>
        <v>0</v>
      </c>
      <c r="X75" s="14"/>
      <c r="Y75" s="26"/>
      <c r="Z75" s="26"/>
      <c r="AA75" s="26"/>
      <c r="AB75" s="26">
        <f t="shared" ref="AB75:AB82" si="53">I75</f>
        <v>3</v>
      </c>
      <c r="AC75" s="26"/>
      <c r="AD75" s="26"/>
      <c r="AE75" s="61"/>
      <c r="AF75" s="48">
        <f t="shared" si="41"/>
        <v>3</v>
      </c>
      <c r="AH75" s="48">
        <f t="shared" si="38"/>
        <v>3</v>
      </c>
    </row>
    <row r="76" spans="1:34" ht="28" customHeight="1" x14ac:dyDescent="0.2">
      <c r="A76" s="36" t="s">
        <v>57</v>
      </c>
      <c r="B76" s="15" t="s">
        <v>109</v>
      </c>
      <c r="C76" s="15" t="s">
        <v>192</v>
      </c>
      <c r="D76" s="16" t="s">
        <v>2</v>
      </c>
      <c r="E76" s="17" t="s">
        <v>1</v>
      </c>
      <c r="F76" s="17" t="s">
        <v>129</v>
      </c>
      <c r="G76" s="42">
        <v>1</v>
      </c>
      <c r="H76" s="120">
        <v>7.25</v>
      </c>
      <c r="I76" s="48">
        <f t="shared" si="37"/>
        <v>7.25</v>
      </c>
      <c r="J76" s="60"/>
      <c r="K76" s="26"/>
      <c r="L76" s="26"/>
      <c r="M76" s="26"/>
      <c r="N76" s="26"/>
      <c r="O76" s="26"/>
      <c r="P76" s="26"/>
      <c r="Q76" s="26"/>
      <c r="R76" s="26"/>
      <c r="S76" s="26"/>
      <c r="T76" s="26"/>
      <c r="U76" s="26"/>
      <c r="V76" s="61"/>
      <c r="W76" s="48">
        <f>SUM(J76:V76)</f>
        <v>0</v>
      </c>
      <c r="X76" s="14"/>
      <c r="Y76" s="26"/>
      <c r="Z76" s="26"/>
      <c r="AA76" s="26"/>
      <c r="AB76" s="26">
        <f t="shared" si="53"/>
        <v>7.25</v>
      </c>
      <c r="AC76" s="26"/>
      <c r="AD76" s="26"/>
      <c r="AE76" s="61"/>
      <c r="AF76" s="48">
        <f t="shared" si="41"/>
        <v>7.25</v>
      </c>
      <c r="AH76" s="48">
        <f t="shared" si="38"/>
        <v>7.25</v>
      </c>
    </row>
    <row r="77" spans="1:34" ht="28" customHeight="1" x14ac:dyDescent="0.2">
      <c r="A77" s="36" t="s">
        <v>57</v>
      </c>
      <c r="B77" s="15" t="s">
        <v>75</v>
      </c>
      <c r="C77" s="15" t="s">
        <v>83</v>
      </c>
      <c r="D77" s="16" t="s">
        <v>2</v>
      </c>
      <c r="E77" s="17" t="s">
        <v>1</v>
      </c>
      <c r="F77" s="17" t="s">
        <v>129</v>
      </c>
      <c r="G77" s="42">
        <v>1</v>
      </c>
      <c r="H77" s="120">
        <v>6</v>
      </c>
      <c r="I77" s="48">
        <f t="shared" si="37"/>
        <v>6</v>
      </c>
      <c r="J77" s="60"/>
      <c r="K77" s="26"/>
      <c r="L77" s="26"/>
      <c r="M77" s="26"/>
      <c r="N77" s="26"/>
      <c r="O77" s="26"/>
      <c r="P77" s="26"/>
      <c r="Q77" s="26"/>
      <c r="R77" s="26"/>
      <c r="S77" s="26"/>
      <c r="T77" s="26"/>
      <c r="U77" s="26"/>
      <c r="V77" s="61"/>
      <c r="W77" s="48">
        <f t="shared" si="40"/>
        <v>0</v>
      </c>
      <c r="X77" s="14"/>
      <c r="Y77" s="26"/>
      <c r="Z77" s="26"/>
      <c r="AA77" s="26"/>
      <c r="AB77" s="26">
        <f t="shared" si="53"/>
        <v>6</v>
      </c>
      <c r="AC77" s="26"/>
      <c r="AD77" s="26"/>
      <c r="AE77" s="61"/>
      <c r="AF77" s="48">
        <f t="shared" si="41"/>
        <v>6</v>
      </c>
      <c r="AH77" s="48">
        <f t="shared" si="38"/>
        <v>6</v>
      </c>
    </row>
    <row r="78" spans="1:34" ht="28" customHeight="1" x14ac:dyDescent="0.2">
      <c r="A78" s="36" t="s">
        <v>57</v>
      </c>
      <c r="B78" s="15" t="s">
        <v>65</v>
      </c>
      <c r="C78" s="15" t="s">
        <v>140</v>
      </c>
      <c r="D78" s="16" t="s">
        <v>95</v>
      </c>
      <c r="E78" s="17" t="s">
        <v>1</v>
      </c>
      <c r="F78" s="17" t="s">
        <v>129</v>
      </c>
      <c r="G78" s="42">
        <v>1</v>
      </c>
      <c r="H78" s="120">
        <v>3</v>
      </c>
      <c r="I78" s="48">
        <f t="shared" si="37"/>
        <v>3</v>
      </c>
      <c r="J78" s="60"/>
      <c r="K78" s="26"/>
      <c r="L78" s="26"/>
      <c r="M78" s="26"/>
      <c r="N78" s="26"/>
      <c r="O78" s="26"/>
      <c r="P78" s="26"/>
      <c r="Q78" s="26"/>
      <c r="R78" s="26"/>
      <c r="S78" s="26"/>
      <c r="T78" s="26"/>
      <c r="U78" s="26">
        <f>I78</f>
        <v>3</v>
      </c>
      <c r="V78" s="61"/>
      <c r="W78" s="48">
        <f t="shared" ref="W78" si="54">SUM(J78:V78)</f>
        <v>3</v>
      </c>
      <c r="X78" s="14"/>
      <c r="Y78" s="26"/>
      <c r="Z78" s="26"/>
      <c r="AA78" s="26"/>
      <c r="AB78" s="26"/>
      <c r="AC78" s="26"/>
      <c r="AD78" s="26"/>
      <c r="AE78" s="61"/>
      <c r="AF78" s="48">
        <f t="shared" ref="AF78" si="55">SUM(Y78:AE78)</f>
        <v>0</v>
      </c>
      <c r="AH78" s="48">
        <f t="shared" ref="AH78" si="56">AF78+W78</f>
        <v>3</v>
      </c>
    </row>
    <row r="79" spans="1:34" ht="28" customHeight="1" x14ac:dyDescent="0.2">
      <c r="A79" s="36" t="s">
        <v>57</v>
      </c>
      <c r="B79" s="15" t="s">
        <v>65</v>
      </c>
      <c r="C79" s="15" t="s">
        <v>198</v>
      </c>
      <c r="D79" s="16" t="s">
        <v>95</v>
      </c>
      <c r="E79" s="17" t="s">
        <v>1</v>
      </c>
      <c r="F79" s="17" t="s">
        <v>129</v>
      </c>
      <c r="G79" s="42">
        <v>1</v>
      </c>
      <c r="H79" s="120">
        <v>4</v>
      </c>
      <c r="I79" s="48">
        <f t="shared" si="37"/>
        <v>4</v>
      </c>
      <c r="J79" s="60"/>
      <c r="K79" s="26"/>
      <c r="L79" s="26"/>
      <c r="M79" s="26"/>
      <c r="N79" s="26"/>
      <c r="O79" s="26"/>
      <c r="P79" s="26"/>
      <c r="Q79" s="26"/>
      <c r="R79" s="26"/>
      <c r="S79" s="26"/>
      <c r="T79" s="26"/>
      <c r="U79" s="26">
        <f>I79</f>
        <v>4</v>
      </c>
      <c r="V79" s="61"/>
      <c r="W79" s="48">
        <f t="shared" si="40"/>
        <v>4</v>
      </c>
      <c r="X79" s="14"/>
      <c r="Y79" s="26"/>
      <c r="Z79" s="26"/>
      <c r="AA79" s="26"/>
      <c r="AB79" s="26"/>
      <c r="AC79" s="26"/>
      <c r="AD79" s="26"/>
      <c r="AE79" s="61"/>
      <c r="AF79" s="48">
        <f t="shared" si="41"/>
        <v>0</v>
      </c>
      <c r="AH79" s="48">
        <f t="shared" si="38"/>
        <v>4</v>
      </c>
    </row>
    <row r="80" spans="1:34" ht="28" customHeight="1" x14ac:dyDescent="0.2">
      <c r="A80" s="36" t="s">
        <v>57</v>
      </c>
      <c r="B80" s="15" t="s">
        <v>73</v>
      </c>
      <c r="C80" s="15" t="s">
        <v>138</v>
      </c>
      <c r="D80" s="21" t="s">
        <v>2</v>
      </c>
      <c r="E80" s="17" t="s">
        <v>1</v>
      </c>
      <c r="F80" s="17" t="s">
        <v>129</v>
      </c>
      <c r="G80" s="42">
        <v>1</v>
      </c>
      <c r="H80" s="120">
        <v>35.5</v>
      </c>
      <c r="I80" s="48">
        <f t="shared" si="37"/>
        <v>35.5</v>
      </c>
      <c r="J80" s="60"/>
      <c r="K80" s="26"/>
      <c r="L80" s="26"/>
      <c r="M80" s="26"/>
      <c r="N80" s="26"/>
      <c r="O80" s="26"/>
      <c r="P80" s="26"/>
      <c r="Q80" s="26"/>
      <c r="R80" s="26"/>
      <c r="S80" s="26"/>
      <c r="T80" s="26"/>
      <c r="U80" s="26"/>
      <c r="V80" s="61"/>
      <c r="W80" s="48">
        <f t="shared" si="40"/>
        <v>0</v>
      </c>
      <c r="X80" s="14"/>
      <c r="Y80" s="26"/>
      <c r="Z80" s="26"/>
      <c r="AA80" s="26"/>
      <c r="AB80" s="26">
        <f t="shared" si="53"/>
        <v>35.5</v>
      </c>
      <c r="AC80" s="26"/>
      <c r="AD80" s="26"/>
      <c r="AE80" s="61"/>
      <c r="AF80" s="48">
        <f t="shared" si="41"/>
        <v>35.5</v>
      </c>
      <c r="AH80" s="48">
        <f t="shared" si="38"/>
        <v>35.5</v>
      </c>
    </row>
    <row r="81" spans="1:34" ht="28" customHeight="1" x14ac:dyDescent="0.2">
      <c r="A81" s="36" t="s">
        <v>57</v>
      </c>
      <c r="B81" s="15" t="s">
        <v>76</v>
      </c>
      <c r="C81" s="15" t="s">
        <v>84</v>
      </c>
      <c r="D81" s="21" t="s">
        <v>2</v>
      </c>
      <c r="E81" s="17" t="s">
        <v>1</v>
      </c>
      <c r="F81" s="17" t="s">
        <v>129</v>
      </c>
      <c r="G81" s="42">
        <v>1</v>
      </c>
      <c r="H81" s="120">
        <v>6</v>
      </c>
      <c r="I81" s="48">
        <f t="shared" si="37"/>
        <v>6</v>
      </c>
      <c r="J81" s="60"/>
      <c r="K81" s="26"/>
      <c r="L81" s="26"/>
      <c r="M81" s="26"/>
      <c r="N81" s="26"/>
      <c r="O81" s="26"/>
      <c r="P81" s="26"/>
      <c r="Q81" s="26"/>
      <c r="R81" s="26"/>
      <c r="S81" s="26"/>
      <c r="T81" s="26"/>
      <c r="U81" s="26"/>
      <c r="V81" s="61"/>
      <c r="W81" s="48">
        <f t="shared" si="40"/>
        <v>0</v>
      </c>
      <c r="X81" s="14"/>
      <c r="Y81" s="26"/>
      <c r="Z81" s="26"/>
      <c r="AA81" s="26"/>
      <c r="AB81" s="26">
        <f t="shared" si="53"/>
        <v>6</v>
      </c>
      <c r="AC81" s="26"/>
      <c r="AD81" s="26"/>
      <c r="AE81" s="61"/>
      <c r="AF81" s="48">
        <f t="shared" si="41"/>
        <v>6</v>
      </c>
      <c r="AH81" s="48">
        <f t="shared" si="38"/>
        <v>6</v>
      </c>
    </row>
    <row r="82" spans="1:34" ht="28" customHeight="1" x14ac:dyDescent="0.2">
      <c r="A82" s="36" t="s">
        <v>57</v>
      </c>
      <c r="B82" s="15" t="s">
        <v>74</v>
      </c>
      <c r="C82" s="15" t="s">
        <v>85</v>
      </c>
      <c r="D82" s="21" t="s">
        <v>2</v>
      </c>
      <c r="E82" s="17" t="s">
        <v>1</v>
      </c>
      <c r="F82" s="17" t="s">
        <v>129</v>
      </c>
      <c r="G82" s="42">
        <v>0</v>
      </c>
      <c r="H82" s="120">
        <v>18</v>
      </c>
      <c r="I82" s="48">
        <f t="shared" si="37"/>
        <v>0</v>
      </c>
      <c r="J82" s="60"/>
      <c r="K82" s="26"/>
      <c r="L82" s="26"/>
      <c r="M82" s="26"/>
      <c r="N82" s="26"/>
      <c r="O82" s="26"/>
      <c r="P82" s="26"/>
      <c r="Q82" s="26"/>
      <c r="R82" s="26"/>
      <c r="S82" s="26"/>
      <c r="T82" s="26"/>
      <c r="U82" s="26"/>
      <c r="V82" s="61"/>
      <c r="W82" s="48">
        <f t="shared" si="40"/>
        <v>0</v>
      </c>
      <c r="X82" s="14"/>
      <c r="Y82" s="26"/>
      <c r="Z82" s="26"/>
      <c r="AA82" s="26"/>
      <c r="AB82" s="26">
        <f t="shared" si="53"/>
        <v>0</v>
      </c>
      <c r="AC82" s="26"/>
      <c r="AD82" s="26"/>
      <c r="AE82" s="61"/>
      <c r="AF82" s="48">
        <f t="shared" si="41"/>
        <v>0</v>
      </c>
      <c r="AH82" s="48">
        <f t="shared" si="38"/>
        <v>0</v>
      </c>
    </row>
    <row r="83" spans="1:34" ht="28" customHeight="1" x14ac:dyDescent="0.2">
      <c r="A83" s="36" t="s">
        <v>57</v>
      </c>
      <c r="B83" s="15" t="s">
        <v>94</v>
      </c>
      <c r="C83" s="15" t="s">
        <v>218</v>
      </c>
      <c r="D83" s="21" t="s">
        <v>93</v>
      </c>
      <c r="E83" s="17" t="s">
        <v>1</v>
      </c>
      <c r="F83" s="17" t="s">
        <v>129</v>
      </c>
      <c r="G83" s="191">
        <v>0.04</v>
      </c>
      <c r="H83" s="122">
        <f ca="1">W94</f>
        <v>839.65364583333337</v>
      </c>
      <c r="I83" s="48">
        <f t="shared" ca="1" si="37"/>
        <v>33.586145833333333</v>
      </c>
      <c r="J83" s="60"/>
      <c r="K83" s="26"/>
      <c r="L83" s="26"/>
      <c r="M83" s="26"/>
      <c r="N83" s="26"/>
      <c r="O83" s="26"/>
      <c r="P83" s="26"/>
      <c r="Q83" s="26"/>
      <c r="R83" s="26"/>
      <c r="S83" s="26"/>
      <c r="T83" s="26"/>
      <c r="U83" s="26"/>
      <c r="V83" s="61">
        <f ca="1">I83</f>
        <v>33.586145833333333</v>
      </c>
      <c r="W83" s="48">
        <f t="shared" ca="1" si="40"/>
        <v>33.586145833333333</v>
      </c>
      <c r="X83" s="14"/>
      <c r="Y83" s="26"/>
      <c r="Z83" s="26"/>
      <c r="AA83" s="26"/>
      <c r="AB83" s="26"/>
      <c r="AC83" s="26"/>
      <c r="AD83" s="26"/>
      <c r="AE83" s="61"/>
      <c r="AF83" s="48">
        <f>SUM(Y83:AE83)</f>
        <v>0</v>
      </c>
      <c r="AH83" s="48">
        <f t="shared" ca="1" si="38"/>
        <v>33.586145833333333</v>
      </c>
    </row>
    <row r="84" spans="1:34" ht="28" customHeight="1" x14ac:dyDescent="0.2">
      <c r="A84" s="36" t="s">
        <v>57</v>
      </c>
      <c r="B84" s="15" t="s">
        <v>108</v>
      </c>
      <c r="C84" s="15" t="s">
        <v>221</v>
      </c>
      <c r="D84" s="21" t="s">
        <v>108</v>
      </c>
      <c r="E84" s="17" t="s">
        <v>1</v>
      </c>
      <c r="F84" s="17" t="s">
        <v>129</v>
      </c>
      <c r="G84" s="42">
        <v>1</v>
      </c>
      <c r="H84" s="120">
        <v>6</v>
      </c>
      <c r="I84" s="48">
        <f t="shared" si="37"/>
        <v>6</v>
      </c>
      <c r="J84" s="60"/>
      <c r="K84" s="26"/>
      <c r="L84" s="26"/>
      <c r="M84" s="26"/>
      <c r="N84" s="26">
        <f>I84</f>
        <v>6</v>
      </c>
      <c r="O84" s="26"/>
      <c r="P84" s="26"/>
      <c r="Q84" s="26"/>
      <c r="R84" s="26"/>
      <c r="S84" s="26"/>
      <c r="T84" s="26"/>
      <c r="U84" s="26"/>
      <c r="V84" s="61"/>
      <c r="W84" s="48">
        <f t="shared" si="40"/>
        <v>6</v>
      </c>
      <c r="X84" s="14"/>
      <c r="Y84" s="26"/>
      <c r="Z84" s="26"/>
      <c r="AA84" s="26"/>
      <c r="AB84" s="26"/>
      <c r="AC84" s="26"/>
      <c r="AD84" s="26"/>
      <c r="AE84" s="61"/>
      <c r="AF84" s="48">
        <f t="shared" ref="AF84:AF85" si="57">SUM(Y84:AE84)</f>
        <v>0</v>
      </c>
      <c r="AH84" s="48">
        <f t="shared" si="38"/>
        <v>6</v>
      </c>
    </row>
    <row r="85" spans="1:34" ht="28" customHeight="1" x14ac:dyDescent="0.2">
      <c r="A85" s="36" t="s">
        <v>57</v>
      </c>
      <c r="B85" s="15" t="s">
        <v>238</v>
      </c>
      <c r="C85" s="15" t="s">
        <v>221</v>
      </c>
      <c r="D85" s="21" t="s">
        <v>107</v>
      </c>
      <c r="E85" s="17" t="s">
        <v>1</v>
      </c>
      <c r="F85" s="17" t="s">
        <v>129</v>
      </c>
      <c r="G85" s="42">
        <v>1</v>
      </c>
      <c r="H85" s="120">
        <v>6</v>
      </c>
      <c r="I85" s="48">
        <f t="shared" si="37"/>
        <v>6</v>
      </c>
      <c r="J85" s="60"/>
      <c r="K85" s="26"/>
      <c r="L85" s="26"/>
      <c r="M85" s="26"/>
      <c r="N85" s="26"/>
      <c r="O85" s="26">
        <f>I85</f>
        <v>6</v>
      </c>
      <c r="P85" s="26"/>
      <c r="Q85" s="26"/>
      <c r="R85" s="26"/>
      <c r="S85" s="26"/>
      <c r="T85" s="26"/>
      <c r="U85" s="26"/>
      <c r="V85" s="61"/>
      <c r="W85" s="48">
        <f t="shared" si="40"/>
        <v>6</v>
      </c>
      <c r="X85" s="14"/>
      <c r="Y85" s="26"/>
      <c r="Z85" s="26"/>
      <c r="AA85" s="26"/>
      <c r="AB85" s="26"/>
      <c r="AC85" s="26"/>
      <c r="AD85" s="26"/>
      <c r="AE85" s="61"/>
      <c r="AF85" s="48">
        <f t="shared" si="57"/>
        <v>0</v>
      </c>
      <c r="AH85" s="48">
        <f t="shared" si="38"/>
        <v>6</v>
      </c>
    </row>
    <row r="86" spans="1:34" ht="28" customHeight="1" x14ac:dyDescent="0.2">
      <c r="A86" s="36" t="s">
        <v>57</v>
      </c>
      <c r="B86" s="15" t="s">
        <v>92</v>
      </c>
      <c r="C86" s="15" t="s">
        <v>46</v>
      </c>
      <c r="D86" s="13" t="s">
        <v>59</v>
      </c>
      <c r="E86" s="17" t="s">
        <v>1</v>
      </c>
      <c r="F86" s="17" t="s">
        <v>129</v>
      </c>
      <c r="G86" s="42">
        <v>1</v>
      </c>
      <c r="H86" s="120">
        <v>225</v>
      </c>
      <c r="I86" s="48">
        <f t="shared" si="37"/>
        <v>225</v>
      </c>
      <c r="J86" s="60"/>
      <c r="K86" s="26"/>
      <c r="L86" s="26"/>
      <c r="M86" s="26"/>
      <c r="N86" s="26"/>
      <c r="O86" s="26"/>
      <c r="P86" s="26"/>
      <c r="Q86" s="26"/>
      <c r="R86" s="26"/>
      <c r="S86" s="26"/>
      <c r="T86" s="26"/>
      <c r="U86" s="26"/>
      <c r="V86" s="61"/>
      <c r="W86" s="48">
        <f t="shared" ref="W86:W93" si="58">SUM(J86:V86)</f>
        <v>0</v>
      </c>
      <c r="X86" s="14"/>
      <c r="Y86" s="26">
        <f>I86</f>
        <v>225</v>
      </c>
      <c r="Z86" s="26"/>
      <c r="AA86" s="26"/>
      <c r="AB86" s="26"/>
      <c r="AC86" s="26"/>
      <c r="AD86" s="26"/>
      <c r="AE86" s="61"/>
      <c r="AF86" s="48">
        <f t="shared" ref="AF86:AF93" si="59">SUM(Y86:AE86)</f>
        <v>225</v>
      </c>
      <c r="AH86" s="48">
        <f t="shared" si="38"/>
        <v>225</v>
      </c>
    </row>
    <row r="87" spans="1:34" ht="28" customHeight="1" x14ac:dyDescent="0.2">
      <c r="A87" s="36" t="s">
        <v>57</v>
      </c>
      <c r="B87" s="15" t="s">
        <v>180</v>
      </c>
      <c r="C87" s="15" t="s">
        <v>124</v>
      </c>
      <c r="D87" s="15" t="s">
        <v>89</v>
      </c>
      <c r="E87" s="17" t="s">
        <v>1</v>
      </c>
      <c r="F87" s="17" t="s">
        <v>129</v>
      </c>
      <c r="G87" s="42">
        <v>1</v>
      </c>
      <c r="H87" s="120">
        <v>15</v>
      </c>
      <c r="I87" s="48">
        <f t="shared" si="37"/>
        <v>15</v>
      </c>
      <c r="J87" s="60"/>
      <c r="K87" s="26"/>
      <c r="L87" s="26"/>
      <c r="M87" s="26"/>
      <c r="N87" s="26"/>
      <c r="O87" s="26"/>
      <c r="P87" s="26"/>
      <c r="Q87" s="26"/>
      <c r="R87" s="26"/>
      <c r="S87" s="26"/>
      <c r="T87" s="26"/>
      <c r="U87" s="26"/>
      <c r="V87" s="61"/>
      <c r="W87" s="48">
        <f t="shared" si="58"/>
        <v>0</v>
      </c>
      <c r="X87" s="14"/>
      <c r="Y87" s="26"/>
      <c r="Z87" s="26">
        <f>I87</f>
        <v>15</v>
      </c>
      <c r="AA87" s="26"/>
      <c r="AB87" s="26"/>
      <c r="AC87" s="26"/>
      <c r="AD87" s="26"/>
      <c r="AE87" s="61"/>
      <c r="AF87" s="48">
        <f t="shared" si="59"/>
        <v>15</v>
      </c>
      <c r="AH87" s="48">
        <f t="shared" si="38"/>
        <v>15</v>
      </c>
    </row>
    <row r="88" spans="1:34" ht="28" customHeight="1" x14ac:dyDescent="0.2">
      <c r="A88" s="36" t="s">
        <v>57</v>
      </c>
      <c r="B88" s="15" t="s">
        <v>181</v>
      </c>
      <c r="C88" s="15" t="s">
        <v>125</v>
      </c>
      <c r="D88" s="15" t="s">
        <v>90</v>
      </c>
      <c r="E88" s="17" t="s">
        <v>1</v>
      </c>
      <c r="F88" s="17" t="s">
        <v>129</v>
      </c>
      <c r="G88" s="42">
        <v>1</v>
      </c>
      <c r="H88" s="120">
        <v>6</v>
      </c>
      <c r="I88" s="48">
        <f t="shared" si="37"/>
        <v>6</v>
      </c>
      <c r="J88" s="60"/>
      <c r="K88" s="26"/>
      <c r="L88" s="26"/>
      <c r="M88" s="26"/>
      <c r="N88" s="26"/>
      <c r="O88" s="26"/>
      <c r="P88" s="26"/>
      <c r="Q88" s="26"/>
      <c r="R88" s="26"/>
      <c r="S88" s="26"/>
      <c r="T88" s="26"/>
      <c r="U88" s="26"/>
      <c r="V88" s="61"/>
      <c r="W88" s="48">
        <f t="shared" si="58"/>
        <v>0</v>
      </c>
      <c r="X88" s="14"/>
      <c r="Y88" s="26"/>
      <c r="Z88" s="26"/>
      <c r="AA88" s="26">
        <f>I88</f>
        <v>6</v>
      </c>
      <c r="AB88" s="26"/>
      <c r="AC88" s="26"/>
      <c r="AD88" s="26"/>
      <c r="AE88" s="61"/>
      <c r="AF88" s="48">
        <f t="shared" si="59"/>
        <v>6</v>
      </c>
      <c r="AH88" s="48">
        <f t="shared" si="38"/>
        <v>6</v>
      </c>
    </row>
    <row r="89" spans="1:34" ht="28" customHeight="1" x14ac:dyDescent="0.2">
      <c r="A89" s="36" t="s">
        <v>57</v>
      </c>
      <c r="B89" s="15" t="s">
        <v>106</v>
      </c>
      <c r="C89" s="15" t="s">
        <v>126</v>
      </c>
      <c r="D89" s="15" t="s">
        <v>2</v>
      </c>
      <c r="E89" s="17" t="s">
        <v>1</v>
      </c>
      <c r="F89" s="17" t="s">
        <v>129</v>
      </c>
      <c r="G89" s="42">
        <v>1</v>
      </c>
      <c r="H89" s="120">
        <v>6</v>
      </c>
      <c r="I89" s="48">
        <f t="shared" si="37"/>
        <v>6</v>
      </c>
      <c r="J89" s="60"/>
      <c r="K89" s="26"/>
      <c r="L89" s="26"/>
      <c r="M89" s="26"/>
      <c r="N89" s="26"/>
      <c r="O89" s="26"/>
      <c r="P89" s="26"/>
      <c r="Q89" s="26"/>
      <c r="R89" s="26"/>
      <c r="S89" s="26"/>
      <c r="T89" s="26"/>
      <c r="U89" s="26"/>
      <c r="V89" s="61"/>
      <c r="W89" s="48">
        <f t="shared" si="58"/>
        <v>0</v>
      </c>
      <c r="X89" s="14"/>
      <c r="Y89" s="26"/>
      <c r="Z89" s="26"/>
      <c r="AA89" s="26"/>
      <c r="AB89" s="26">
        <f>I89</f>
        <v>6</v>
      </c>
      <c r="AC89" s="26"/>
      <c r="AD89" s="26"/>
      <c r="AE89" s="61"/>
      <c r="AF89" s="48">
        <f t="shared" si="59"/>
        <v>6</v>
      </c>
      <c r="AH89" s="48">
        <f t="shared" si="38"/>
        <v>6</v>
      </c>
    </row>
    <row r="90" spans="1:34" ht="28" customHeight="1" x14ac:dyDescent="0.2">
      <c r="A90" s="36" t="s">
        <v>57</v>
      </c>
      <c r="B90" s="15" t="s">
        <v>91</v>
      </c>
      <c r="C90" s="15" t="s">
        <v>127</v>
      </c>
      <c r="D90" s="15" t="s">
        <v>91</v>
      </c>
      <c r="E90" s="17" t="s">
        <v>1</v>
      </c>
      <c r="F90" s="17" t="s">
        <v>129</v>
      </c>
      <c r="G90" s="189">
        <f>1/2</f>
        <v>0.5</v>
      </c>
      <c r="H90" s="122">
        <f ca="1">$I$40</f>
        <v>887.53979591836742</v>
      </c>
      <c r="I90" s="48">
        <f t="shared" ca="1" si="37"/>
        <v>443.76989795918371</v>
      </c>
      <c r="J90" s="60"/>
      <c r="K90" s="26"/>
      <c r="L90" s="26"/>
      <c r="M90" s="26"/>
      <c r="N90" s="26"/>
      <c r="O90" s="26"/>
      <c r="P90" s="26"/>
      <c r="Q90" s="26"/>
      <c r="R90" s="26"/>
      <c r="S90" s="26"/>
      <c r="T90" s="26"/>
      <c r="U90" s="26"/>
      <c r="V90" s="61"/>
      <c r="W90" s="48">
        <f t="shared" si="58"/>
        <v>0</v>
      </c>
      <c r="X90" s="14"/>
      <c r="Y90" s="26"/>
      <c r="Z90" s="26"/>
      <c r="AA90" s="26"/>
      <c r="AB90" s="26"/>
      <c r="AC90" s="26">
        <f ca="1">I90</f>
        <v>443.76989795918371</v>
      </c>
      <c r="AD90" s="26"/>
      <c r="AE90" s="61"/>
      <c r="AF90" s="48">
        <f t="shared" ca="1" si="59"/>
        <v>443.76989795918371</v>
      </c>
      <c r="AH90" s="48">
        <f t="shared" ca="1" si="38"/>
        <v>443.76989795918371</v>
      </c>
    </row>
    <row r="91" spans="1:34" ht="28" customHeight="1" x14ac:dyDescent="0.2">
      <c r="A91" s="36" t="s">
        <v>57</v>
      </c>
      <c r="B91" s="15" t="s">
        <v>96</v>
      </c>
      <c r="C91" s="15" t="s">
        <v>240</v>
      </c>
      <c r="D91" s="15" t="s">
        <v>96</v>
      </c>
      <c r="E91" s="17" t="s">
        <v>1</v>
      </c>
      <c r="F91" s="17" t="s">
        <v>129</v>
      </c>
      <c r="G91" s="42">
        <v>1</v>
      </c>
      <c r="H91" s="120">
        <v>6</v>
      </c>
      <c r="I91" s="48">
        <f t="shared" si="37"/>
        <v>6</v>
      </c>
      <c r="J91" s="60"/>
      <c r="K91" s="26"/>
      <c r="L91" s="26"/>
      <c r="M91" s="26"/>
      <c r="N91" s="26"/>
      <c r="O91" s="26"/>
      <c r="P91" s="26"/>
      <c r="Q91" s="26"/>
      <c r="R91" s="26"/>
      <c r="S91" s="26"/>
      <c r="T91" s="26"/>
      <c r="U91" s="26"/>
      <c r="V91" s="61"/>
      <c r="W91" s="48">
        <f t="shared" si="58"/>
        <v>0</v>
      </c>
      <c r="X91" s="14"/>
      <c r="Y91" s="26"/>
      <c r="Z91" s="26"/>
      <c r="AA91" s="26"/>
      <c r="AB91" s="26"/>
      <c r="AC91" s="26"/>
      <c r="AD91" s="26">
        <f>I91</f>
        <v>6</v>
      </c>
      <c r="AE91" s="61"/>
      <c r="AF91" s="48">
        <f t="shared" si="59"/>
        <v>6</v>
      </c>
      <c r="AH91" s="48">
        <f t="shared" si="38"/>
        <v>6</v>
      </c>
    </row>
    <row r="92" spans="1:34" ht="28" customHeight="1" x14ac:dyDescent="0.2">
      <c r="A92" s="36" t="s">
        <v>57</v>
      </c>
      <c r="B92" s="15" t="s">
        <v>203</v>
      </c>
      <c r="C92" s="21" t="s">
        <v>222</v>
      </c>
      <c r="D92" s="15" t="s">
        <v>96</v>
      </c>
      <c r="E92" s="17" t="s">
        <v>1</v>
      </c>
      <c r="F92" s="17" t="s">
        <v>129</v>
      </c>
      <c r="G92" s="42">
        <v>1</v>
      </c>
      <c r="H92" s="120">
        <v>2.67</v>
      </c>
      <c r="I92" s="48">
        <f t="shared" si="37"/>
        <v>2.67</v>
      </c>
      <c r="J92" s="54"/>
      <c r="K92" s="43"/>
      <c r="L92" s="43"/>
      <c r="M92" s="43"/>
      <c r="N92" s="43"/>
      <c r="O92" s="43"/>
      <c r="P92" s="43"/>
      <c r="Q92" s="43"/>
      <c r="R92" s="43"/>
      <c r="S92" s="43"/>
      <c r="T92" s="43"/>
      <c r="U92" s="43"/>
      <c r="V92" s="38"/>
      <c r="W92" s="48">
        <f t="shared" si="58"/>
        <v>0</v>
      </c>
      <c r="X92" s="14"/>
      <c r="Y92" s="26"/>
      <c r="Z92" s="26"/>
      <c r="AA92" s="26"/>
      <c r="AB92" s="26"/>
      <c r="AC92" s="26"/>
      <c r="AD92" s="26">
        <f>I92</f>
        <v>2.67</v>
      </c>
      <c r="AE92" s="61"/>
      <c r="AF92" s="55">
        <f t="shared" si="59"/>
        <v>2.67</v>
      </c>
      <c r="AH92" s="48">
        <f t="shared" si="38"/>
        <v>2.67</v>
      </c>
    </row>
    <row r="93" spans="1:34" ht="28" customHeight="1" thickBot="1" x14ac:dyDescent="0.25">
      <c r="A93" s="71" t="s">
        <v>57</v>
      </c>
      <c r="B93" s="29" t="s">
        <v>69</v>
      </c>
      <c r="C93" s="29" t="s">
        <v>112</v>
      </c>
      <c r="D93" s="33" t="s">
        <v>69</v>
      </c>
      <c r="E93" s="31" t="s">
        <v>1</v>
      </c>
      <c r="F93" s="31" t="s">
        <v>129</v>
      </c>
      <c r="G93" s="70">
        <v>7.0000000000000007E-2</v>
      </c>
      <c r="H93" s="123">
        <f>'Page 1 Budget Summary PRG'!E10</f>
        <v>1911.2499999999998</v>
      </c>
      <c r="I93" s="49">
        <f t="shared" si="37"/>
        <v>133.78749999999999</v>
      </c>
      <c r="J93" s="57"/>
      <c r="K93" s="58"/>
      <c r="L93" s="58"/>
      <c r="M93" s="58"/>
      <c r="N93" s="58"/>
      <c r="O93" s="58"/>
      <c r="P93" s="58"/>
      <c r="Q93" s="58"/>
      <c r="R93" s="58"/>
      <c r="S93" s="58"/>
      <c r="T93" s="58"/>
      <c r="U93" s="58"/>
      <c r="V93" s="61"/>
      <c r="W93" s="48">
        <f t="shared" si="58"/>
        <v>0</v>
      </c>
      <c r="X93" s="32"/>
      <c r="Y93" s="58"/>
      <c r="Z93" s="58"/>
      <c r="AA93" s="58"/>
      <c r="AB93" s="58"/>
      <c r="AC93" s="58"/>
      <c r="AD93" s="58"/>
      <c r="AE93" s="59">
        <f>I93</f>
        <v>133.78749999999999</v>
      </c>
      <c r="AF93" s="49">
        <f t="shared" si="59"/>
        <v>133.78749999999999</v>
      </c>
      <c r="AH93" s="55">
        <f t="shared" si="38"/>
        <v>133.78749999999999</v>
      </c>
    </row>
    <row r="94" spans="1:34" ht="28" customHeight="1" thickBot="1" x14ac:dyDescent="0.25">
      <c r="A94" s="211" t="s">
        <v>78</v>
      </c>
      <c r="B94" s="212"/>
      <c r="C94" s="212"/>
      <c r="D94" s="212"/>
      <c r="E94" s="212"/>
      <c r="F94" s="212"/>
      <c r="G94" s="212"/>
      <c r="H94" s="213"/>
      <c r="I94" s="107">
        <f t="shared" ref="I94:W94" ca="1" si="60">SUM(I45:I93)</f>
        <v>1747.6310437925172</v>
      </c>
      <c r="J94" s="107">
        <f t="shared" si="60"/>
        <v>0</v>
      </c>
      <c r="K94" s="107">
        <f t="shared" si="60"/>
        <v>95.6</v>
      </c>
      <c r="L94" s="107">
        <f t="shared" si="60"/>
        <v>160.70500000000001</v>
      </c>
      <c r="M94" s="107">
        <f t="shared" si="60"/>
        <v>238.76249999999999</v>
      </c>
      <c r="N94" s="107">
        <f t="shared" si="60"/>
        <v>6</v>
      </c>
      <c r="O94" s="107">
        <f t="shared" si="60"/>
        <v>6</v>
      </c>
      <c r="P94" s="107">
        <f t="shared" si="60"/>
        <v>0</v>
      </c>
      <c r="Q94" s="107">
        <f t="shared" si="60"/>
        <v>0</v>
      </c>
      <c r="R94" s="107">
        <f t="shared" si="60"/>
        <v>0</v>
      </c>
      <c r="S94" s="107">
        <f t="shared" si="60"/>
        <v>134.5</v>
      </c>
      <c r="T94" s="107">
        <f t="shared" si="60"/>
        <v>157.5</v>
      </c>
      <c r="U94" s="107">
        <f t="shared" si="60"/>
        <v>7</v>
      </c>
      <c r="V94" s="115">
        <f t="shared" ca="1" si="60"/>
        <v>33.586145833333333</v>
      </c>
      <c r="W94" s="107">
        <f t="shared" ca="1" si="60"/>
        <v>839.65364583333337</v>
      </c>
      <c r="X94" s="32"/>
      <c r="Y94" s="109">
        <f t="shared" ref="Y94:AF94" si="61">SUM(Y45:Y93)</f>
        <v>225</v>
      </c>
      <c r="Z94" s="109">
        <f t="shared" si="61"/>
        <v>15</v>
      </c>
      <c r="AA94" s="109">
        <f t="shared" si="61"/>
        <v>6</v>
      </c>
      <c r="AB94" s="109">
        <f t="shared" si="61"/>
        <v>75.75</v>
      </c>
      <c r="AC94" s="109">
        <f t="shared" ca="1" si="61"/>
        <v>443.76989795918371</v>
      </c>
      <c r="AD94" s="109">
        <f t="shared" si="61"/>
        <v>8.67</v>
      </c>
      <c r="AE94" s="111">
        <f t="shared" si="61"/>
        <v>133.78749999999999</v>
      </c>
      <c r="AF94" s="107">
        <f t="shared" ca="1" si="61"/>
        <v>907.97739795918369</v>
      </c>
      <c r="AG94" s="50"/>
      <c r="AH94" s="40">
        <f ca="1">AF94+W94</f>
        <v>1747.6310437925172</v>
      </c>
    </row>
    <row r="95" spans="1:34" ht="28" customHeight="1" x14ac:dyDescent="0.2"/>
    <row r="97" spans="1:44" ht="26" customHeight="1" thickBot="1" x14ac:dyDescent="0.25"/>
    <row r="98" spans="1:44" ht="32" customHeight="1" thickBot="1" x14ac:dyDescent="0.25">
      <c r="A98" s="24"/>
      <c r="C98" s="24"/>
      <c r="D98" s="24"/>
      <c r="E98" s="24"/>
      <c r="F98" s="24"/>
      <c r="G98" s="24"/>
      <c r="H98" s="118"/>
      <c r="I98" s="24"/>
      <c r="J98" s="217" t="s">
        <v>158</v>
      </c>
      <c r="K98" s="218"/>
      <c r="L98" s="218"/>
      <c r="M98" s="218"/>
      <c r="N98" s="218"/>
      <c r="O98" s="218"/>
      <c r="P98" s="218"/>
      <c r="Q98" s="218"/>
      <c r="R98" s="218"/>
      <c r="S98" s="218"/>
      <c r="T98" s="218"/>
      <c r="U98" s="218"/>
      <c r="V98" s="218"/>
      <c r="W98" s="219"/>
      <c r="Y98" s="220" t="s">
        <v>160</v>
      </c>
      <c r="Z98" s="221"/>
      <c r="AA98" s="221"/>
      <c r="AB98" s="221"/>
      <c r="AC98" s="221"/>
      <c r="AD98" s="221"/>
      <c r="AE98" s="221"/>
      <c r="AF98" s="222"/>
      <c r="AG98" s="39"/>
    </row>
    <row r="99" spans="1:44" s="92" customFormat="1" ht="63" customHeight="1" thickBot="1" x14ac:dyDescent="0.2">
      <c r="A99" s="83" t="s">
        <v>231</v>
      </c>
      <c r="B99" s="84" t="s">
        <v>5</v>
      </c>
      <c r="C99" s="84" t="s">
        <v>237</v>
      </c>
      <c r="D99" s="85" t="s">
        <v>232</v>
      </c>
      <c r="E99" s="84" t="s">
        <v>233</v>
      </c>
      <c r="F99" s="84" t="s">
        <v>128</v>
      </c>
      <c r="G99" s="86" t="s">
        <v>71</v>
      </c>
      <c r="H99" s="86" t="s">
        <v>72</v>
      </c>
      <c r="I99" s="87" t="s">
        <v>189</v>
      </c>
      <c r="J99" s="88" t="s">
        <v>68</v>
      </c>
      <c r="K99" s="88" t="s">
        <v>60</v>
      </c>
      <c r="L99" s="88" t="s">
        <v>10</v>
      </c>
      <c r="M99" s="88" t="s">
        <v>11</v>
      </c>
      <c r="N99" s="88" t="s">
        <v>66</v>
      </c>
      <c r="O99" s="88" t="s">
        <v>13</v>
      </c>
      <c r="P99" s="88" t="s">
        <v>14</v>
      </c>
      <c r="Q99" s="88" t="s">
        <v>15</v>
      </c>
      <c r="R99" s="88" t="s">
        <v>67</v>
      </c>
      <c r="S99" s="88" t="s">
        <v>53</v>
      </c>
      <c r="T99" s="88" t="s">
        <v>79</v>
      </c>
      <c r="U99" s="88" t="s">
        <v>65</v>
      </c>
      <c r="V99" s="88" t="s">
        <v>80</v>
      </c>
      <c r="W99" s="89" t="s">
        <v>70</v>
      </c>
      <c r="X99" s="93"/>
      <c r="Y99" s="88" t="s">
        <v>17</v>
      </c>
      <c r="Z99" s="88" t="s">
        <v>18</v>
      </c>
      <c r="AA99" s="88" t="s">
        <v>19</v>
      </c>
      <c r="AB99" s="88" t="s">
        <v>2</v>
      </c>
      <c r="AC99" s="88" t="s">
        <v>234</v>
      </c>
      <c r="AD99" s="88" t="s">
        <v>64</v>
      </c>
      <c r="AE99" s="88" t="s">
        <v>69</v>
      </c>
      <c r="AF99" s="87" t="s">
        <v>4</v>
      </c>
      <c r="AG99" s="93"/>
      <c r="AH99" s="90" t="s">
        <v>155</v>
      </c>
      <c r="AI99" s="91"/>
      <c r="AJ99" s="91"/>
      <c r="AK99" s="91"/>
      <c r="AL99" s="91"/>
      <c r="AM99" s="91"/>
      <c r="AN99" s="91"/>
      <c r="AO99" s="91"/>
      <c r="AP99" s="91"/>
      <c r="AQ99" s="91"/>
      <c r="AR99" s="91"/>
    </row>
    <row r="100" spans="1:44" ht="28" customHeight="1" x14ac:dyDescent="0.2">
      <c r="A100" s="72" t="s">
        <v>58</v>
      </c>
      <c r="B100" s="34" t="s">
        <v>88</v>
      </c>
      <c r="C100" s="34" t="s">
        <v>29</v>
      </c>
      <c r="D100" s="30" t="s">
        <v>11</v>
      </c>
      <c r="E100" s="35" t="s">
        <v>97</v>
      </c>
      <c r="F100" s="35" t="s">
        <v>129</v>
      </c>
      <c r="G100" s="46">
        <v>1</v>
      </c>
      <c r="H100" s="125">
        <v>11.7</v>
      </c>
      <c r="I100" s="194">
        <f t="shared" ref="I100:I133" si="62">G100*H100</f>
        <v>11.7</v>
      </c>
      <c r="J100" s="62"/>
      <c r="K100" s="62"/>
      <c r="L100" s="62"/>
      <c r="M100" s="58">
        <f>I100</f>
        <v>11.7</v>
      </c>
      <c r="N100" s="62"/>
      <c r="O100" s="62"/>
      <c r="P100" s="62"/>
      <c r="Q100" s="62"/>
      <c r="R100" s="62"/>
      <c r="S100" s="62"/>
      <c r="T100" s="62"/>
      <c r="U100" s="62"/>
      <c r="V100" s="81"/>
      <c r="W100" s="80">
        <f t="shared" ref="W100:W136" si="63">SUM(J100:V100)</f>
        <v>11.7</v>
      </c>
      <c r="X100" s="68"/>
      <c r="Y100" s="62"/>
      <c r="Z100" s="62"/>
      <c r="AA100" s="62"/>
      <c r="AB100" s="62"/>
      <c r="AC100" s="62"/>
      <c r="AD100" s="63"/>
      <c r="AE100" s="81"/>
      <c r="AF100" s="80">
        <f t="shared" ref="AF100:AF126" si="64">SUM(Y100:AE100)</f>
        <v>0</v>
      </c>
      <c r="AH100" s="51">
        <f t="shared" ref="AH100:AH155" si="65">AF100+W100</f>
        <v>11.7</v>
      </c>
    </row>
    <row r="101" spans="1:44" ht="28" customHeight="1" x14ac:dyDescent="0.2">
      <c r="A101" s="37" t="s">
        <v>58</v>
      </c>
      <c r="B101" s="15" t="s">
        <v>56</v>
      </c>
      <c r="C101" s="15" t="s">
        <v>136</v>
      </c>
      <c r="D101" s="16" t="s">
        <v>55</v>
      </c>
      <c r="E101" s="19" t="s">
        <v>97</v>
      </c>
      <c r="F101" s="19" t="s">
        <v>195</v>
      </c>
      <c r="G101" s="42">
        <v>250</v>
      </c>
      <c r="H101" s="120">
        <v>0.35</v>
      </c>
      <c r="I101" s="78">
        <f t="shared" si="62"/>
        <v>87.5</v>
      </c>
      <c r="J101" s="64"/>
      <c r="K101" s="26">
        <f>I101</f>
        <v>87.5</v>
      </c>
      <c r="L101" s="65"/>
      <c r="M101" s="65"/>
      <c r="N101" s="65"/>
      <c r="O101" s="65"/>
      <c r="P101" s="65"/>
      <c r="Q101" s="65"/>
      <c r="R101" s="65"/>
      <c r="S101" s="65"/>
      <c r="T101" s="65"/>
      <c r="U101" s="65"/>
      <c r="V101" s="66"/>
      <c r="W101" s="48">
        <f t="shared" si="63"/>
        <v>87.5</v>
      </c>
      <c r="X101" s="69"/>
      <c r="Y101" s="65"/>
      <c r="Z101" s="65"/>
      <c r="AA101" s="65"/>
      <c r="AB101" s="65"/>
      <c r="AC101" s="65"/>
      <c r="AD101" s="66"/>
      <c r="AE101" s="66"/>
      <c r="AF101" s="48">
        <f t="shared" si="64"/>
        <v>0</v>
      </c>
      <c r="AH101" s="48">
        <f t="shared" si="65"/>
        <v>87.5</v>
      </c>
    </row>
    <row r="102" spans="1:44" ht="28" customHeight="1" x14ac:dyDescent="0.2">
      <c r="A102" s="37" t="s">
        <v>58</v>
      </c>
      <c r="B102" s="15" t="s">
        <v>45</v>
      </c>
      <c r="C102" s="15" t="s">
        <v>29</v>
      </c>
      <c r="D102" s="16" t="s">
        <v>11</v>
      </c>
      <c r="E102" s="19" t="s">
        <v>97</v>
      </c>
      <c r="F102" s="19" t="s">
        <v>129</v>
      </c>
      <c r="G102" s="42">
        <v>1</v>
      </c>
      <c r="H102" s="120">
        <v>11.7</v>
      </c>
      <c r="I102" s="78">
        <f t="shared" si="62"/>
        <v>11.7</v>
      </c>
      <c r="J102" s="64"/>
      <c r="K102" s="65"/>
      <c r="L102" s="65"/>
      <c r="M102" s="26">
        <f>I102</f>
        <v>11.7</v>
      </c>
      <c r="N102" s="65"/>
      <c r="O102" s="65"/>
      <c r="P102" s="65"/>
      <c r="Q102" s="65"/>
      <c r="R102" s="65"/>
      <c r="S102" s="65"/>
      <c r="T102" s="65"/>
      <c r="U102" s="65"/>
      <c r="V102" s="66"/>
      <c r="W102" s="48">
        <f t="shared" si="63"/>
        <v>11.7</v>
      </c>
      <c r="X102" s="69"/>
      <c r="Y102" s="65"/>
      <c r="Z102" s="65"/>
      <c r="AA102" s="65"/>
      <c r="AB102" s="65"/>
      <c r="AC102" s="65"/>
      <c r="AD102" s="66"/>
      <c r="AE102" s="66"/>
      <c r="AF102" s="48">
        <f t="shared" si="64"/>
        <v>0</v>
      </c>
      <c r="AH102" s="48">
        <f t="shared" si="65"/>
        <v>11.7</v>
      </c>
    </row>
    <row r="103" spans="1:44" ht="28" customHeight="1" x14ac:dyDescent="0.2">
      <c r="A103" s="37" t="s">
        <v>58</v>
      </c>
      <c r="B103" s="15" t="s">
        <v>52</v>
      </c>
      <c r="C103" s="15" t="s">
        <v>137</v>
      </c>
      <c r="D103" s="16" t="s">
        <v>10</v>
      </c>
      <c r="E103" s="19" t="s">
        <v>97</v>
      </c>
      <c r="F103" s="19" t="s">
        <v>193</v>
      </c>
      <c r="G103" s="42">
        <v>0.63</v>
      </c>
      <c r="H103" s="120">
        <v>49</v>
      </c>
      <c r="I103" s="78">
        <f t="shared" si="62"/>
        <v>30.87</v>
      </c>
      <c r="J103" s="64"/>
      <c r="K103" s="65"/>
      <c r="L103" s="26">
        <f>I103</f>
        <v>30.87</v>
      </c>
      <c r="M103" s="65"/>
      <c r="N103" s="65"/>
      <c r="O103" s="65"/>
      <c r="P103" s="65"/>
      <c r="Q103" s="65"/>
      <c r="R103" s="65"/>
      <c r="S103" s="65"/>
      <c r="T103" s="65"/>
      <c r="U103" s="65"/>
      <c r="V103" s="66"/>
      <c r="W103" s="48">
        <f t="shared" si="63"/>
        <v>30.87</v>
      </c>
      <c r="X103" s="69"/>
      <c r="Y103" s="65"/>
      <c r="Z103" s="65"/>
      <c r="AA103" s="65"/>
      <c r="AB103" s="65"/>
      <c r="AC103" s="65"/>
      <c r="AD103" s="65"/>
      <c r="AE103" s="66"/>
      <c r="AF103" s="48">
        <f t="shared" si="64"/>
        <v>0</v>
      </c>
      <c r="AH103" s="48">
        <f t="shared" si="65"/>
        <v>30.87</v>
      </c>
    </row>
    <row r="104" spans="1:44" ht="28" customHeight="1" x14ac:dyDescent="0.2">
      <c r="A104" s="37" t="s">
        <v>58</v>
      </c>
      <c r="B104" s="15" t="s">
        <v>52</v>
      </c>
      <c r="C104" s="15" t="s">
        <v>199</v>
      </c>
      <c r="D104" s="16" t="s">
        <v>10</v>
      </c>
      <c r="E104" s="19" t="s">
        <v>97</v>
      </c>
      <c r="F104" s="19" t="s">
        <v>200</v>
      </c>
      <c r="G104" s="42">
        <v>11</v>
      </c>
      <c r="H104" s="120">
        <v>2.65</v>
      </c>
      <c r="I104" s="195">
        <f t="shared" si="62"/>
        <v>29.15</v>
      </c>
      <c r="J104" s="64"/>
      <c r="K104" s="65"/>
      <c r="L104" s="26">
        <f>I104</f>
        <v>29.15</v>
      </c>
      <c r="M104" s="65"/>
      <c r="N104" s="65"/>
      <c r="O104" s="65"/>
      <c r="P104" s="65"/>
      <c r="Q104" s="65"/>
      <c r="R104" s="65"/>
      <c r="S104" s="65"/>
      <c r="T104" s="65"/>
      <c r="U104" s="65"/>
      <c r="V104" s="66"/>
      <c r="W104" s="48">
        <f t="shared" ref="W104" si="66">SUM(J104:V104)</f>
        <v>29.15</v>
      </c>
      <c r="X104" s="69"/>
      <c r="Y104" s="65"/>
      <c r="Z104" s="65"/>
      <c r="AA104" s="65"/>
      <c r="AB104" s="65"/>
      <c r="AC104" s="65"/>
      <c r="AD104" s="65"/>
      <c r="AE104" s="66"/>
      <c r="AF104" s="48">
        <f t="shared" ref="AF104" si="67">SUM(Y104:AE104)</f>
        <v>0</v>
      </c>
      <c r="AH104" s="48">
        <f t="shared" ref="AH104:AH106" si="68">AF104+W104</f>
        <v>29.15</v>
      </c>
    </row>
    <row r="105" spans="1:44" ht="28" customHeight="1" x14ac:dyDescent="0.2">
      <c r="A105" s="37" t="s">
        <v>58</v>
      </c>
      <c r="B105" s="15" t="s">
        <v>30</v>
      </c>
      <c r="C105" s="15" t="s">
        <v>29</v>
      </c>
      <c r="D105" s="18" t="s">
        <v>10</v>
      </c>
      <c r="E105" s="19" t="s">
        <v>104</v>
      </c>
      <c r="F105" s="17" t="s">
        <v>129</v>
      </c>
      <c r="G105" s="42">
        <v>1</v>
      </c>
      <c r="H105" s="120">
        <v>11.7</v>
      </c>
      <c r="I105" s="78">
        <f t="shared" si="62"/>
        <v>11.7</v>
      </c>
      <c r="J105" s="60"/>
      <c r="K105" s="26"/>
      <c r="L105" s="26">
        <f>I105</f>
        <v>11.7</v>
      </c>
      <c r="M105" s="26"/>
      <c r="N105" s="26"/>
      <c r="O105" s="26"/>
      <c r="P105" s="26"/>
      <c r="Q105" s="26"/>
      <c r="R105" s="26"/>
      <c r="S105" s="26"/>
      <c r="T105" s="26"/>
      <c r="U105" s="26"/>
      <c r="V105" s="61"/>
      <c r="W105" s="48">
        <f>SUM(J105:V105)</f>
        <v>11.7</v>
      </c>
      <c r="X105" s="32"/>
      <c r="Y105" s="26"/>
      <c r="Z105" s="26"/>
      <c r="AA105" s="26"/>
      <c r="AB105" s="26"/>
      <c r="AC105" s="26"/>
      <c r="AD105" s="26"/>
      <c r="AE105" s="61"/>
      <c r="AF105" s="48">
        <f>SUM(Y105:AE105)</f>
        <v>0</v>
      </c>
      <c r="AH105" s="51">
        <f t="shared" si="68"/>
        <v>11.7</v>
      </c>
    </row>
    <row r="106" spans="1:44" ht="28" customHeight="1" x14ac:dyDescent="0.2">
      <c r="A106" s="37" t="s">
        <v>58</v>
      </c>
      <c r="B106" s="15" t="s">
        <v>30</v>
      </c>
      <c r="C106" s="15" t="s">
        <v>209</v>
      </c>
      <c r="D106" s="18" t="s">
        <v>10</v>
      </c>
      <c r="E106" s="19" t="s">
        <v>104</v>
      </c>
      <c r="F106" s="17" t="s">
        <v>201</v>
      </c>
      <c r="G106" s="42">
        <v>3</v>
      </c>
      <c r="H106" s="120">
        <v>10</v>
      </c>
      <c r="I106" s="193">
        <f t="shared" si="62"/>
        <v>30</v>
      </c>
      <c r="J106" s="60"/>
      <c r="K106" s="26"/>
      <c r="L106" s="26">
        <f>I106</f>
        <v>30</v>
      </c>
      <c r="M106" s="26"/>
      <c r="N106" s="26"/>
      <c r="O106" s="26"/>
      <c r="P106" s="26"/>
      <c r="Q106" s="26"/>
      <c r="R106" s="26"/>
      <c r="S106" s="26"/>
      <c r="T106" s="26"/>
      <c r="U106" s="26"/>
      <c r="V106" s="61"/>
      <c r="W106" s="48">
        <f>SUM(J106:V106)</f>
        <v>30</v>
      </c>
      <c r="X106" s="32"/>
      <c r="Y106" s="26"/>
      <c r="Z106" s="26"/>
      <c r="AA106" s="26"/>
      <c r="AB106" s="26"/>
      <c r="AC106" s="26"/>
      <c r="AD106" s="26"/>
      <c r="AE106" s="61"/>
      <c r="AF106" s="48">
        <f>SUM(Y106:AE106)</f>
        <v>0</v>
      </c>
      <c r="AH106" s="51">
        <f t="shared" si="68"/>
        <v>30</v>
      </c>
    </row>
    <row r="107" spans="1:44" ht="28" customHeight="1" x14ac:dyDescent="0.2">
      <c r="A107" s="37" t="s">
        <v>58</v>
      </c>
      <c r="B107" s="15" t="s">
        <v>31</v>
      </c>
      <c r="C107" s="15" t="s">
        <v>168</v>
      </c>
      <c r="D107" s="16" t="s">
        <v>11</v>
      </c>
      <c r="E107" s="19" t="s">
        <v>98</v>
      </c>
      <c r="F107" s="19" t="s">
        <v>129</v>
      </c>
      <c r="G107" s="42">
        <v>1</v>
      </c>
      <c r="H107" s="120">
        <v>23.5</v>
      </c>
      <c r="I107" s="78">
        <f t="shared" si="62"/>
        <v>23.5</v>
      </c>
      <c r="J107" s="64"/>
      <c r="K107" s="65"/>
      <c r="L107" s="65"/>
      <c r="M107" s="26">
        <f>I107</f>
        <v>23.5</v>
      </c>
      <c r="N107" s="65"/>
      <c r="O107" s="65"/>
      <c r="P107" s="65"/>
      <c r="Q107" s="65"/>
      <c r="R107" s="65"/>
      <c r="S107" s="65"/>
      <c r="T107" s="65"/>
      <c r="U107" s="65"/>
      <c r="V107" s="66"/>
      <c r="W107" s="48">
        <f t="shared" si="63"/>
        <v>23.5</v>
      </c>
      <c r="X107" s="69"/>
      <c r="Y107" s="65"/>
      <c r="Z107" s="65"/>
      <c r="AA107" s="65"/>
      <c r="AB107" s="65"/>
      <c r="AC107" s="65"/>
      <c r="AD107" s="65"/>
      <c r="AE107" s="66"/>
      <c r="AF107" s="48">
        <f t="shared" si="64"/>
        <v>0</v>
      </c>
      <c r="AH107" s="48">
        <f t="shared" si="65"/>
        <v>23.5</v>
      </c>
    </row>
    <row r="108" spans="1:44" ht="28" customHeight="1" x14ac:dyDescent="0.2">
      <c r="A108" s="37" t="s">
        <v>58</v>
      </c>
      <c r="B108" s="15" t="s">
        <v>49</v>
      </c>
      <c r="C108" s="15" t="s">
        <v>139</v>
      </c>
      <c r="D108" s="16" t="s">
        <v>10</v>
      </c>
      <c r="E108" s="19" t="s">
        <v>98</v>
      </c>
      <c r="F108" s="19" t="s">
        <v>129</v>
      </c>
      <c r="G108" s="42">
        <v>1</v>
      </c>
      <c r="H108" s="120">
        <v>1.5</v>
      </c>
      <c r="I108" s="78">
        <f t="shared" si="62"/>
        <v>1.5</v>
      </c>
      <c r="J108" s="64"/>
      <c r="K108" s="65"/>
      <c r="L108" s="26">
        <f>I108</f>
        <v>1.5</v>
      </c>
      <c r="M108" s="65"/>
      <c r="N108" s="65"/>
      <c r="O108" s="65"/>
      <c r="P108" s="65"/>
      <c r="Q108" s="65"/>
      <c r="R108" s="65"/>
      <c r="S108" s="65"/>
      <c r="T108" s="65"/>
      <c r="U108" s="65"/>
      <c r="V108" s="66"/>
      <c r="W108" s="48">
        <f t="shared" si="63"/>
        <v>1.5</v>
      </c>
      <c r="X108" s="69"/>
      <c r="Y108" s="65"/>
      <c r="Z108" s="65"/>
      <c r="AA108" s="65"/>
      <c r="AB108" s="65"/>
      <c r="AC108" s="65"/>
      <c r="AD108" s="65"/>
      <c r="AE108" s="66"/>
      <c r="AF108" s="48">
        <f t="shared" si="64"/>
        <v>0</v>
      </c>
      <c r="AH108" s="48">
        <f t="shared" si="65"/>
        <v>1.5</v>
      </c>
    </row>
    <row r="109" spans="1:44" ht="28" customHeight="1" x14ac:dyDescent="0.2">
      <c r="A109" s="37" t="s">
        <v>58</v>
      </c>
      <c r="B109" s="15" t="s">
        <v>32</v>
      </c>
      <c r="C109" s="15" t="s">
        <v>29</v>
      </c>
      <c r="D109" s="16" t="s">
        <v>11</v>
      </c>
      <c r="E109" s="19" t="s">
        <v>99</v>
      </c>
      <c r="F109" s="19" t="s">
        <v>129</v>
      </c>
      <c r="G109" s="42">
        <v>1</v>
      </c>
      <c r="H109" s="120">
        <v>11.7</v>
      </c>
      <c r="I109" s="78">
        <f t="shared" si="62"/>
        <v>11.7</v>
      </c>
      <c r="J109" s="64"/>
      <c r="K109" s="65"/>
      <c r="L109" s="65"/>
      <c r="M109" s="26">
        <f>I109</f>
        <v>11.7</v>
      </c>
      <c r="N109" s="65"/>
      <c r="O109" s="65"/>
      <c r="P109" s="65"/>
      <c r="Q109" s="65"/>
      <c r="R109" s="65"/>
      <c r="S109" s="65"/>
      <c r="T109" s="65"/>
      <c r="U109" s="65"/>
      <c r="V109" s="66"/>
      <c r="W109" s="48">
        <f t="shared" si="63"/>
        <v>11.7</v>
      </c>
      <c r="X109" s="69"/>
      <c r="Y109" s="65"/>
      <c r="Z109" s="65"/>
      <c r="AA109" s="65"/>
      <c r="AB109" s="65"/>
      <c r="AC109" s="65"/>
      <c r="AD109" s="65"/>
      <c r="AE109" s="66"/>
      <c r="AF109" s="48">
        <f t="shared" si="64"/>
        <v>0</v>
      </c>
      <c r="AH109" s="48">
        <f t="shared" si="65"/>
        <v>11.7</v>
      </c>
    </row>
    <row r="110" spans="1:44" ht="28" customHeight="1" x14ac:dyDescent="0.2">
      <c r="A110" s="37" t="s">
        <v>58</v>
      </c>
      <c r="B110" s="15" t="s">
        <v>56</v>
      </c>
      <c r="C110" s="15" t="s">
        <v>113</v>
      </c>
      <c r="D110" s="16" t="s">
        <v>55</v>
      </c>
      <c r="E110" s="19" t="s">
        <v>99</v>
      </c>
      <c r="F110" s="17" t="s">
        <v>195</v>
      </c>
      <c r="G110" s="42">
        <v>160</v>
      </c>
      <c r="H110" s="120">
        <v>0.26</v>
      </c>
      <c r="I110" s="78">
        <f t="shared" si="62"/>
        <v>41.6</v>
      </c>
      <c r="J110" s="60"/>
      <c r="K110" s="26">
        <f>I110</f>
        <v>41.6</v>
      </c>
      <c r="L110" s="26"/>
      <c r="M110" s="26"/>
      <c r="N110" s="26"/>
      <c r="O110" s="26"/>
      <c r="P110" s="26"/>
      <c r="Q110" s="26"/>
      <c r="R110" s="26"/>
      <c r="S110" s="26"/>
      <c r="T110" s="26"/>
      <c r="U110" s="26"/>
      <c r="V110" s="61"/>
      <c r="W110" s="48">
        <f t="shared" si="63"/>
        <v>41.6</v>
      </c>
      <c r="X110" s="14"/>
      <c r="Y110" s="26"/>
      <c r="Z110" s="26"/>
      <c r="AA110" s="26"/>
      <c r="AB110" s="26"/>
      <c r="AC110" s="26"/>
      <c r="AD110" s="26"/>
      <c r="AE110" s="61"/>
      <c r="AF110" s="48">
        <f t="shared" si="64"/>
        <v>0</v>
      </c>
      <c r="AH110" s="48">
        <f t="shared" si="65"/>
        <v>41.6</v>
      </c>
    </row>
    <row r="111" spans="1:44" ht="28" customHeight="1" x14ac:dyDescent="0.2">
      <c r="A111" s="37" t="s">
        <v>58</v>
      </c>
      <c r="B111" s="15" t="s">
        <v>56</v>
      </c>
      <c r="C111" s="15" t="s">
        <v>134</v>
      </c>
      <c r="D111" s="16" t="s">
        <v>55</v>
      </c>
      <c r="E111" s="19" t="s">
        <v>99</v>
      </c>
      <c r="F111" s="17" t="s">
        <v>195</v>
      </c>
      <c r="G111" s="42">
        <v>200</v>
      </c>
      <c r="H111" s="120">
        <v>0.27</v>
      </c>
      <c r="I111" s="78">
        <f t="shared" si="62"/>
        <v>54</v>
      </c>
      <c r="J111" s="60"/>
      <c r="K111" s="26">
        <f>I111</f>
        <v>54</v>
      </c>
      <c r="L111" s="26"/>
      <c r="M111" s="26"/>
      <c r="N111" s="26"/>
      <c r="O111" s="26"/>
      <c r="P111" s="26"/>
      <c r="Q111" s="26"/>
      <c r="R111" s="26"/>
      <c r="S111" s="26"/>
      <c r="T111" s="26"/>
      <c r="U111" s="26"/>
      <c r="V111" s="61"/>
      <c r="W111" s="48">
        <f t="shared" si="63"/>
        <v>54</v>
      </c>
      <c r="X111" s="14"/>
      <c r="Y111" s="26"/>
      <c r="Z111" s="26"/>
      <c r="AA111" s="26"/>
      <c r="AB111" s="26"/>
      <c r="AC111" s="26"/>
      <c r="AD111" s="26"/>
      <c r="AE111" s="61"/>
      <c r="AF111" s="48">
        <f t="shared" si="64"/>
        <v>0</v>
      </c>
      <c r="AH111" s="48">
        <f t="shared" si="65"/>
        <v>54</v>
      </c>
    </row>
    <row r="112" spans="1:44" ht="28" customHeight="1" x14ac:dyDescent="0.2">
      <c r="A112" s="37" t="s">
        <v>58</v>
      </c>
      <c r="B112" s="15" t="s">
        <v>33</v>
      </c>
      <c r="C112" s="15" t="s">
        <v>168</v>
      </c>
      <c r="D112" s="18" t="s">
        <v>11</v>
      </c>
      <c r="E112" s="19" t="s">
        <v>99</v>
      </c>
      <c r="F112" s="17" t="s">
        <v>129</v>
      </c>
      <c r="G112" s="42">
        <v>1</v>
      </c>
      <c r="H112" s="120">
        <v>23.5</v>
      </c>
      <c r="I112" s="78">
        <f t="shared" si="62"/>
        <v>23.5</v>
      </c>
      <c r="J112" s="60"/>
      <c r="K112" s="26"/>
      <c r="L112" s="26"/>
      <c r="M112" s="26">
        <f>I112</f>
        <v>23.5</v>
      </c>
      <c r="N112" s="26"/>
      <c r="O112" s="26"/>
      <c r="P112" s="26"/>
      <c r="Q112" s="26"/>
      <c r="R112" s="26"/>
      <c r="S112" s="26"/>
      <c r="T112" s="26"/>
      <c r="U112" s="26"/>
      <c r="V112" s="61"/>
      <c r="W112" s="48">
        <f t="shared" si="63"/>
        <v>23.5</v>
      </c>
      <c r="X112" s="14"/>
      <c r="Y112" s="26"/>
      <c r="Z112" s="26"/>
      <c r="AA112" s="26"/>
      <c r="AB112" s="26"/>
      <c r="AC112" s="26"/>
      <c r="AD112" s="26"/>
      <c r="AE112" s="61"/>
      <c r="AF112" s="48">
        <f t="shared" si="64"/>
        <v>0</v>
      </c>
      <c r="AH112" s="48">
        <f t="shared" si="65"/>
        <v>23.5</v>
      </c>
    </row>
    <row r="113" spans="1:34" ht="28" customHeight="1" x14ac:dyDescent="0.2">
      <c r="A113" s="37" t="s">
        <v>58</v>
      </c>
      <c r="B113" s="15" t="s">
        <v>33</v>
      </c>
      <c r="C113" s="15" t="s">
        <v>207</v>
      </c>
      <c r="D113" s="18" t="s">
        <v>10</v>
      </c>
      <c r="E113" s="19" t="s">
        <v>99</v>
      </c>
      <c r="F113" s="17" t="s">
        <v>129</v>
      </c>
      <c r="G113" s="42">
        <v>5</v>
      </c>
      <c r="H113" s="120">
        <v>1.5</v>
      </c>
      <c r="I113" s="78">
        <f t="shared" si="62"/>
        <v>7.5</v>
      </c>
      <c r="J113" s="60"/>
      <c r="K113" s="26"/>
      <c r="L113" s="26">
        <f>I113</f>
        <v>7.5</v>
      </c>
      <c r="M113" s="26"/>
      <c r="N113" s="26"/>
      <c r="O113" s="26"/>
      <c r="P113" s="26"/>
      <c r="Q113" s="26"/>
      <c r="R113" s="26"/>
      <c r="S113" s="26"/>
      <c r="T113" s="26"/>
      <c r="U113" s="26"/>
      <c r="V113" s="61"/>
      <c r="W113" s="48">
        <f t="shared" si="63"/>
        <v>7.5</v>
      </c>
      <c r="X113" s="14"/>
      <c r="Y113" s="26"/>
      <c r="Z113" s="26"/>
      <c r="AA113" s="26"/>
      <c r="AB113" s="26"/>
      <c r="AC113" s="26"/>
      <c r="AD113" s="26"/>
      <c r="AE113" s="61"/>
      <c r="AF113" s="48">
        <f t="shared" si="64"/>
        <v>0</v>
      </c>
      <c r="AH113" s="48">
        <f t="shared" si="65"/>
        <v>7.5</v>
      </c>
    </row>
    <row r="114" spans="1:34" ht="28" customHeight="1" x14ac:dyDescent="0.2">
      <c r="A114" s="37" t="s">
        <v>58</v>
      </c>
      <c r="B114" s="15" t="s">
        <v>34</v>
      </c>
      <c r="C114" s="15" t="s">
        <v>29</v>
      </c>
      <c r="D114" s="16" t="s">
        <v>11</v>
      </c>
      <c r="E114" s="19" t="s">
        <v>105</v>
      </c>
      <c r="F114" s="19" t="s">
        <v>129</v>
      </c>
      <c r="G114" s="42">
        <v>1</v>
      </c>
      <c r="H114" s="120">
        <v>11.7</v>
      </c>
      <c r="I114" s="78">
        <f t="shared" si="62"/>
        <v>11.7</v>
      </c>
      <c r="J114" s="64"/>
      <c r="K114" s="65"/>
      <c r="L114" s="65"/>
      <c r="M114" s="26">
        <f>I114</f>
        <v>11.7</v>
      </c>
      <c r="N114" s="65"/>
      <c r="O114" s="65"/>
      <c r="P114" s="65"/>
      <c r="Q114" s="65"/>
      <c r="R114" s="65"/>
      <c r="S114" s="65"/>
      <c r="T114" s="65"/>
      <c r="U114" s="65"/>
      <c r="V114" s="66"/>
      <c r="W114" s="48">
        <f t="shared" si="63"/>
        <v>11.7</v>
      </c>
      <c r="X114" s="69"/>
      <c r="Y114" s="65"/>
      <c r="Z114" s="65"/>
      <c r="AA114" s="65"/>
      <c r="AB114" s="65"/>
      <c r="AC114" s="65"/>
      <c r="AD114" s="65"/>
      <c r="AE114" s="66"/>
      <c r="AF114" s="48">
        <f t="shared" si="64"/>
        <v>0</v>
      </c>
      <c r="AH114" s="48">
        <f t="shared" si="65"/>
        <v>11.7</v>
      </c>
    </row>
    <row r="115" spans="1:34" ht="28" customHeight="1" x14ac:dyDescent="0.2">
      <c r="A115" s="37" t="s">
        <v>58</v>
      </c>
      <c r="B115" s="15" t="s">
        <v>61</v>
      </c>
      <c r="C115" s="15" t="s">
        <v>179</v>
      </c>
      <c r="D115" s="18" t="s">
        <v>10</v>
      </c>
      <c r="E115" s="19" t="s">
        <v>105</v>
      </c>
      <c r="F115" s="19" t="s">
        <v>193</v>
      </c>
      <c r="G115" s="42">
        <v>0.13</v>
      </c>
      <c r="H115" s="120">
        <v>134</v>
      </c>
      <c r="I115" s="78">
        <f t="shared" si="62"/>
        <v>17.420000000000002</v>
      </c>
      <c r="J115" s="60"/>
      <c r="K115" s="26"/>
      <c r="L115" s="26">
        <f>I115</f>
        <v>17.420000000000002</v>
      </c>
      <c r="M115" s="26"/>
      <c r="N115" s="26"/>
      <c r="O115" s="26"/>
      <c r="P115" s="26"/>
      <c r="Q115" s="26"/>
      <c r="R115" s="26"/>
      <c r="S115" s="26"/>
      <c r="T115" s="26"/>
      <c r="U115" s="26"/>
      <c r="V115" s="61"/>
      <c r="W115" s="48">
        <f t="shared" si="63"/>
        <v>17.420000000000002</v>
      </c>
      <c r="X115" s="14"/>
      <c r="Y115" s="26"/>
      <c r="Z115" s="26"/>
      <c r="AA115" s="26"/>
      <c r="AB115" s="26"/>
      <c r="AC115" s="26"/>
      <c r="AD115" s="26"/>
      <c r="AE115" s="66"/>
      <c r="AF115" s="48">
        <f t="shared" si="64"/>
        <v>0</v>
      </c>
      <c r="AH115" s="48">
        <f t="shared" si="65"/>
        <v>17.420000000000002</v>
      </c>
    </row>
    <row r="116" spans="1:34" ht="28" customHeight="1" x14ac:dyDescent="0.2">
      <c r="A116" s="37" t="s">
        <v>58</v>
      </c>
      <c r="B116" s="15" t="s">
        <v>165</v>
      </c>
      <c r="C116" s="15" t="s">
        <v>135</v>
      </c>
      <c r="D116" s="16" t="s">
        <v>11</v>
      </c>
      <c r="E116" s="19" t="s">
        <v>100</v>
      </c>
      <c r="F116" s="17" t="s">
        <v>129</v>
      </c>
      <c r="G116" s="42">
        <v>1</v>
      </c>
      <c r="H116" s="120">
        <v>100</v>
      </c>
      <c r="I116" s="78">
        <f t="shared" si="62"/>
        <v>100</v>
      </c>
      <c r="J116" s="60"/>
      <c r="K116" s="26"/>
      <c r="L116" s="26"/>
      <c r="M116" s="26">
        <f>I116</f>
        <v>100</v>
      </c>
      <c r="N116" s="26"/>
      <c r="O116" s="26"/>
      <c r="P116" s="26"/>
      <c r="Q116" s="26"/>
      <c r="R116" s="26"/>
      <c r="S116" s="26"/>
      <c r="T116" s="26"/>
      <c r="U116" s="26"/>
      <c r="V116" s="61"/>
      <c r="W116" s="48">
        <f t="shared" si="63"/>
        <v>100</v>
      </c>
      <c r="X116" s="14"/>
      <c r="Y116" s="26"/>
      <c r="Z116" s="26"/>
      <c r="AA116" s="26"/>
      <c r="AB116" s="26"/>
      <c r="AC116" s="26"/>
      <c r="AD116" s="26"/>
      <c r="AE116" s="61"/>
      <c r="AF116" s="48">
        <f t="shared" si="64"/>
        <v>0</v>
      </c>
      <c r="AH116" s="48">
        <f t="shared" si="65"/>
        <v>100</v>
      </c>
    </row>
    <row r="117" spans="1:34" ht="28" customHeight="1" x14ac:dyDescent="0.2">
      <c r="A117" s="37" t="s">
        <v>58</v>
      </c>
      <c r="B117" s="15" t="s">
        <v>166</v>
      </c>
      <c r="C117" s="15" t="s">
        <v>120</v>
      </c>
      <c r="D117" s="20" t="s">
        <v>10</v>
      </c>
      <c r="E117" s="77" t="s">
        <v>100</v>
      </c>
      <c r="F117" s="17" t="s">
        <v>193</v>
      </c>
      <c r="G117" s="42">
        <v>1.4999999999999999E-2</v>
      </c>
      <c r="H117" s="120">
        <v>17</v>
      </c>
      <c r="I117" s="78">
        <f t="shared" si="62"/>
        <v>0.255</v>
      </c>
      <c r="J117" s="60"/>
      <c r="K117" s="26"/>
      <c r="L117" s="26">
        <f>I117</f>
        <v>0.255</v>
      </c>
      <c r="M117" s="26"/>
      <c r="N117" s="26"/>
      <c r="O117" s="26"/>
      <c r="P117" s="26"/>
      <c r="Q117" s="26"/>
      <c r="R117" s="26"/>
      <c r="S117" s="26"/>
      <c r="T117" s="26"/>
      <c r="U117" s="26"/>
      <c r="V117" s="61"/>
      <c r="W117" s="48">
        <f t="shared" si="63"/>
        <v>0.255</v>
      </c>
      <c r="X117" s="14"/>
      <c r="Y117" s="26"/>
      <c r="Z117" s="26"/>
      <c r="AA117" s="26"/>
      <c r="AB117" s="26"/>
      <c r="AC117" s="26"/>
      <c r="AD117" s="26"/>
      <c r="AE117" s="61"/>
      <c r="AF117" s="48">
        <f t="shared" si="64"/>
        <v>0</v>
      </c>
      <c r="AH117" s="48">
        <f t="shared" si="65"/>
        <v>0.255</v>
      </c>
    </row>
    <row r="118" spans="1:34" ht="28" customHeight="1" x14ac:dyDescent="0.25">
      <c r="A118" s="37" t="s">
        <v>58</v>
      </c>
      <c r="B118" s="15" t="s">
        <v>163</v>
      </c>
      <c r="C118" s="203" t="s">
        <v>224</v>
      </c>
      <c r="D118" s="16" t="s">
        <v>11</v>
      </c>
      <c r="E118" s="77" t="s">
        <v>100</v>
      </c>
      <c r="F118" s="17" t="s">
        <v>129</v>
      </c>
      <c r="G118" s="42">
        <v>0.25</v>
      </c>
      <c r="H118" s="120">
        <v>11.25</v>
      </c>
      <c r="I118" s="196">
        <f t="shared" si="62"/>
        <v>2.8125</v>
      </c>
      <c r="J118" s="127"/>
      <c r="K118" s="128"/>
      <c r="L118" s="128"/>
      <c r="M118" s="128">
        <f>I118</f>
        <v>2.8125</v>
      </c>
      <c r="N118" s="128"/>
      <c r="O118" s="128"/>
      <c r="P118" s="128"/>
      <c r="Q118" s="128"/>
      <c r="R118" s="128"/>
      <c r="S118" s="128"/>
      <c r="T118" s="128"/>
      <c r="U118" s="128"/>
      <c r="V118" s="129"/>
      <c r="W118" s="126">
        <f t="shared" si="63"/>
        <v>2.8125</v>
      </c>
      <c r="X118" s="14"/>
      <c r="Y118" s="128"/>
      <c r="Z118" s="128"/>
      <c r="AA118" s="128"/>
      <c r="AB118" s="128"/>
      <c r="AC118" s="128"/>
      <c r="AD118" s="128"/>
      <c r="AE118" s="129"/>
      <c r="AF118" s="126">
        <f t="shared" si="64"/>
        <v>0</v>
      </c>
      <c r="AG118" s="130"/>
      <c r="AH118" s="126">
        <f t="shared" si="65"/>
        <v>2.8125</v>
      </c>
    </row>
    <row r="119" spans="1:34" ht="28" customHeight="1" x14ac:dyDescent="0.2">
      <c r="A119" s="37" t="s">
        <v>58</v>
      </c>
      <c r="B119" s="15" t="s">
        <v>164</v>
      </c>
      <c r="C119" s="15" t="s">
        <v>120</v>
      </c>
      <c r="D119" s="20" t="s">
        <v>10</v>
      </c>
      <c r="E119" s="77" t="s">
        <v>100</v>
      </c>
      <c r="F119" s="17" t="s">
        <v>193</v>
      </c>
      <c r="G119" s="42">
        <v>1.4999999999999999E-2</v>
      </c>
      <c r="H119" s="120">
        <v>17</v>
      </c>
      <c r="I119" s="196">
        <f t="shared" si="62"/>
        <v>0.255</v>
      </c>
      <c r="J119" s="127"/>
      <c r="K119" s="128"/>
      <c r="L119" s="128">
        <f>I119</f>
        <v>0.255</v>
      </c>
      <c r="M119" s="128"/>
      <c r="N119" s="128"/>
      <c r="O119" s="128"/>
      <c r="P119" s="128"/>
      <c r="Q119" s="128"/>
      <c r="R119" s="128"/>
      <c r="S119" s="128"/>
      <c r="T119" s="128"/>
      <c r="U119" s="128"/>
      <c r="V119" s="129"/>
      <c r="W119" s="126">
        <f t="shared" si="63"/>
        <v>0.255</v>
      </c>
      <c r="X119" s="14"/>
      <c r="Y119" s="128"/>
      <c r="Z119" s="128"/>
      <c r="AA119" s="128"/>
      <c r="AB119" s="128"/>
      <c r="AC119" s="128"/>
      <c r="AD119" s="128"/>
      <c r="AE119" s="129"/>
      <c r="AF119" s="126">
        <f t="shared" si="64"/>
        <v>0</v>
      </c>
      <c r="AG119" s="130"/>
      <c r="AH119" s="126">
        <f t="shared" si="65"/>
        <v>0.255</v>
      </c>
    </row>
    <row r="120" spans="1:34" ht="28" customHeight="1" x14ac:dyDescent="0.2">
      <c r="A120" s="37" t="s">
        <v>58</v>
      </c>
      <c r="B120" s="15" t="s">
        <v>35</v>
      </c>
      <c r="C120" s="15" t="s">
        <v>44</v>
      </c>
      <c r="D120" s="16" t="s">
        <v>11</v>
      </c>
      <c r="E120" s="19" t="s">
        <v>100</v>
      </c>
      <c r="F120" s="19" t="s">
        <v>129</v>
      </c>
      <c r="G120" s="42">
        <v>2</v>
      </c>
      <c r="H120" s="120">
        <v>10</v>
      </c>
      <c r="I120" s="78">
        <f t="shared" si="62"/>
        <v>20</v>
      </c>
      <c r="J120" s="64"/>
      <c r="K120" s="65"/>
      <c r="L120" s="65"/>
      <c r="M120" s="26">
        <f>I120</f>
        <v>20</v>
      </c>
      <c r="N120" s="65"/>
      <c r="O120" s="65"/>
      <c r="P120" s="65"/>
      <c r="Q120" s="65"/>
      <c r="R120" s="65"/>
      <c r="S120" s="65"/>
      <c r="T120" s="65"/>
      <c r="U120" s="65"/>
      <c r="V120" s="66"/>
      <c r="W120" s="48">
        <f t="shared" si="63"/>
        <v>20</v>
      </c>
      <c r="X120" s="69"/>
      <c r="Y120" s="65"/>
      <c r="Z120" s="65"/>
      <c r="AA120" s="65"/>
      <c r="AB120" s="65"/>
      <c r="AC120" s="65"/>
      <c r="AD120" s="65"/>
      <c r="AE120" s="66"/>
      <c r="AF120" s="48">
        <f t="shared" si="64"/>
        <v>0</v>
      </c>
      <c r="AH120" s="48">
        <f t="shared" si="65"/>
        <v>20</v>
      </c>
    </row>
    <row r="121" spans="1:34" ht="28" customHeight="1" x14ac:dyDescent="0.2">
      <c r="A121" s="37" t="s">
        <v>58</v>
      </c>
      <c r="B121" s="15" t="s">
        <v>36</v>
      </c>
      <c r="C121" s="15" t="s">
        <v>29</v>
      </c>
      <c r="D121" s="16" t="s">
        <v>11</v>
      </c>
      <c r="E121" s="19" t="s">
        <v>100</v>
      </c>
      <c r="F121" s="17" t="s">
        <v>129</v>
      </c>
      <c r="G121" s="42">
        <v>1</v>
      </c>
      <c r="H121" s="120">
        <v>11.7</v>
      </c>
      <c r="I121" s="78">
        <f t="shared" si="62"/>
        <v>11.7</v>
      </c>
      <c r="J121" s="60"/>
      <c r="K121" s="26"/>
      <c r="L121" s="26"/>
      <c r="M121" s="26">
        <f>I121</f>
        <v>11.7</v>
      </c>
      <c r="N121" s="26"/>
      <c r="O121" s="26"/>
      <c r="P121" s="26"/>
      <c r="Q121" s="26"/>
      <c r="R121" s="26"/>
      <c r="S121" s="26"/>
      <c r="T121" s="26"/>
      <c r="U121" s="26"/>
      <c r="V121" s="61"/>
      <c r="W121" s="48">
        <f t="shared" si="63"/>
        <v>11.7</v>
      </c>
      <c r="X121" s="14"/>
      <c r="Y121" s="26"/>
      <c r="Z121" s="26"/>
      <c r="AA121" s="26"/>
      <c r="AB121" s="26"/>
      <c r="AC121" s="26"/>
      <c r="AD121" s="26"/>
      <c r="AE121" s="66"/>
      <c r="AF121" s="48">
        <f t="shared" si="64"/>
        <v>0</v>
      </c>
      <c r="AH121" s="48">
        <f t="shared" si="65"/>
        <v>11.7</v>
      </c>
    </row>
    <row r="122" spans="1:34" ht="28" customHeight="1" x14ac:dyDescent="0.2">
      <c r="A122" s="37" t="s">
        <v>58</v>
      </c>
      <c r="B122" s="15" t="s">
        <v>50</v>
      </c>
      <c r="C122" s="15" t="s">
        <v>167</v>
      </c>
      <c r="D122" s="20" t="s">
        <v>10</v>
      </c>
      <c r="E122" s="17" t="s">
        <v>100</v>
      </c>
      <c r="F122" s="17" t="s">
        <v>193</v>
      </c>
      <c r="G122" s="202">
        <v>0.375</v>
      </c>
      <c r="H122" s="120">
        <v>125</v>
      </c>
      <c r="I122" s="78">
        <f t="shared" si="62"/>
        <v>46.875</v>
      </c>
      <c r="J122" s="60"/>
      <c r="K122" s="26"/>
      <c r="L122" s="26">
        <f>I122</f>
        <v>46.875</v>
      </c>
      <c r="M122" s="26"/>
      <c r="N122" s="26"/>
      <c r="O122" s="26"/>
      <c r="P122" s="26"/>
      <c r="Q122" s="26"/>
      <c r="R122" s="26"/>
      <c r="S122" s="26"/>
      <c r="T122" s="26"/>
      <c r="U122" s="26"/>
      <c r="V122" s="61"/>
      <c r="W122" s="48">
        <f t="shared" si="63"/>
        <v>46.875</v>
      </c>
      <c r="X122" s="14"/>
      <c r="Y122" s="26"/>
      <c r="Z122" s="26"/>
      <c r="AA122" s="26"/>
      <c r="AB122" s="26"/>
      <c r="AC122" s="26"/>
      <c r="AD122" s="26"/>
      <c r="AE122" s="66"/>
      <c r="AF122" s="48">
        <f t="shared" si="64"/>
        <v>0</v>
      </c>
      <c r="AH122" s="48">
        <f t="shared" si="65"/>
        <v>46.875</v>
      </c>
    </row>
    <row r="123" spans="1:34" ht="28" customHeight="1" x14ac:dyDescent="0.2">
      <c r="A123" s="37" t="s">
        <v>58</v>
      </c>
      <c r="B123" s="15" t="s">
        <v>171</v>
      </c>
      <c r="C123" s="15" t="s">
        <v>29</v>
      </c>
      <c r="D123" s="16" t="s">
        <v>11</v>
      </c>
      <c r="E123" s="17" t="s">
        <v>100</v>
      </c>
      <c r="F123" s="17" t="s">
        <v>129</v>
      </c>
      <c r="G123" s="42">
        <v>1</v>
      </c>
      <c r="H123" s="120">
        <v>11.7</v>
      </c>
      <c r="I123" s="78">
        <f t="shared" si="62"/>
        <v>11.7</v>
      </c>
      <c r="J123" s="60"/>
      <c r="K123" s="26"/>
      <c r="L123" s="26"/>
      <c r="M123" s="26">
        <f>I123</f>
        <v>11.7</v>
      </c>
      <c r="N123" s="26"/>
      <c r="O123" s="26"/>
      <c r="P123" s="26"/>
      <c r="Q123" s="26"/>
      <c r="R123" s="26"/>
      <c r="S123" s="26"/>
      <c r="T123" s="26"/>
      <c r="U123" s="26"/>
      <c r="V123" s="61"/>
      <c r="W123" s="48">
        <f t="shared" si="63"/>
        <v>11.7</v>
      </c>
      <c r="X123" s="14"/>
      <c r="Y123" s="26"/>
      <c r="Z123" s="26"/>
      <c r="AA123" s="26"/>
      <c r="AB123" s="26"/>
      <c r="AC123" s="26"/>
      <c r="AD123" s="26"/>
      <c r="AE123" s="61"/>
      <c r="AF123" s="48">
        <f t="shared" si="64"/>
        <v>0</v>
      </c>
      <c r="AH123" s="48">
        <f t="shared" si="65"/>
        <v>11.7</v>
      </c>
    </row>
    <row r="124" spans="1:34" ht="28" customHeight="1" x14ac:dyDescent="0.2">
      <c r="A124" s="37" t="s">
        <v>58</v>
      </c>
      <c r="B124" s="15" t="s">
        <v>51</v>
      </c>
      <c r="C124" s="15" t="s">
        <v>173</v>
      </c>
      <c r="D124" s="18" t="s">
        <v>10</v>
      </c>
      <c r="E124" s="17" t="s">
        <v>100</v>
      </c>
      <c r="F124" s="19" t="s">
        <v>195</v>
      </c>
      <c r="G124" s="42">
        <v>0.14000000000000001</v>
      </c>
      <c r="H124" s="120">
        <v>120</v>
      </c>
      <c r="I124" s="78">
        <f t="shared" si="62"/>
        <v>16.8</v>
      </c>
      <c r="J124" s="60"/>
      <c r="K124" s="26"/>
      <c r="L124" s="26">
        <f>I124</f>
        <v>16.8</v>
      </c>
      <c r="M124" s="26"/>
      <c r="N124" s="26"/>
      <c r="O124" s="26"/>
      <c r="P124" s="26"/>
      <c r="Q124" s="26"/>
      <c r="R124" s="26"/>
      <c r="S124" s="26"/>
      <c r="T124" s="26"/>
      <c r="U124" s="26"/>
      <c r="V124" s="61"/>
      <c r="W124" s="48">
        <f t="shared" si="63"/>
        <v>16.8</v>
      </c>
      <c r="X124" s="14"/>
      <c r="Y124" s="26"/>
      <c r="Z124" s="26"/>
      <c r="AA124" s="26"/>
      <c r="AB124" s="26"/>
      <c r="AC124" s="26"/>
      <c r="AD124" s="26"/>
      <c r="AE124" s="61"/>
      <c r="AF124" s="48">
        <f t="shared" si="64"/>
        <v>0</v>
      </c>
      <c r="AH124" s="48">
        <f t="shared" si="65"/>
        <v>16.8</v>
      </c>
    </row>
    <row r="125" spans="1:34" ht="28" customHeight="1" x14ac:dyDescent="0.2">
      <c r="A125" s="37" t="s">
        <v>58</v>
      </c>
      <c r="B125" s="15" t="s">
        <v>172</v>
      </c>
      <c r="C125" s="15" t="s">
        <v>29</v>
      </c>
      <c r="D125" s="16" t="s">
        <v>11</v>
      </c>
      <c r="E125" s="19" t="s">
        <v>101</v>
      </c>
      <c r="F125" s="17" t="s">
        <v>129</v>
      </c>
      <c r="G125" s="42">
        <v>1</v>
      </c>
      <c r="H125" s="120">
        <v>11.7</v>
      </c>
      <c r="I125" s="78">
        <f t="shared" si="62"/>
        <v>11.7</v>
      </c>
      <c r="J125" s="60"/>
      <c r="K125" s="26"/>
      <c r="L125" s="26"/>
      <c r="M125" s="26">
        <f>I125</f>
        <v>11.7</v>
      </c>
      <c r="N125" s="26"/>
      <c r="O125" s="26"/>
      <c r="P125" s="26"/>
      <c r="Q125" s="26"/>
      <c r="R125" s="26"/>
      <c r="S125" s="26"/>
      <c r="T125" s="26"/>
      <c r="U125" s="26"/>
      <c r="V125" s="61"/>
      <c r="W125" s="48">
        <f t="shared" si="63"/>
        <v>11.7</v>
      </c>
      <c r="X125" s="14"/>
      <c r="Y125" s="26"/>
      <c r="Z125" s="26"/>
      <c r="AA125" s="26"/>
      <c r="AB125" s="26"/>
      <c r="AC125" s="26"/>
      <c r="AD125" s="26"/>
      <c r="AE125" s="61"/>
      <c r="AF125" s="48">
        <f t="shared" si="64"/>
        <v>0</v>
      </c>
      <c r="AH125" s="48">
        <f t="shared" si="65"/>
        <v>11.7</v>
      </c>
    </row>
    <row r="126" spans="1:34" ht="28" customHeight="1" x14ac:dyDescent="0.2">
      <c r="A126" s="37" t="s">
        <v>58</v>
      </c>
      <c r="B126" s="15" t="s">
        <v>51</v>
      </c>
      <c r="C126" s="15" t="s">
        <v>173</v>
      </c>
      <c r="D126" s="18" t="s">
        <v>10</v>
      </c>
      <c r="E126" s="19" t="s">
        <v>101</v>
      </c>
      <c r="F126" s="19" t="s">
        <v>195</v>
      </c>
      <c r="G126" s="42">
        <v>0.14000000000000001</v>
      </c>
      <c r="H126" s="120">
        <v>120</v>
      </c>
      <c r="I126" s="78">
        <f t="shared" si="62"/>
        <v>16.8</v>
      </c>
      <c r="J126" s="60"/>
      <c r="K126" s="26"/>
      <c r="L126" s="26">
        <f>I126</f>
        <v>16.8</v>
      </c>
      <c r="M126" s="26"/>
      <c r="N126" s="26"/>
      <c r="O126" s="26"/>
      <c r="P126" s="26"/>
      <c r="Q126" s="26"/>
      <c r="R126" s="26"/>
      <c r="S126" s="26"/>
      <c r="T126" s="26"/>
      <c r="U126" s="26"/>
      <c r="V126" s="61"/>
      <c r="W126" s="48">
        <f t="shared" si="63"/>
        <v>16.8</v>
      </c>
      <c r="X126" s="14"/>
      <c r="Y126" s="26"/>
      <c r="Z126" s="26"/>
      <c r="AA126" s="26"/>
      <c r="AB126" s="26"/>
      <c r="AC126" s="26"/>
      <c r="AD126" s="26"/>
      <c r="AE126" s="61"/>
      <c r="AF126" s="48">
        <f t="shared" si="64"/>
        <v>0</v>
      </c>
      <c r="AH126" s="48">
        <f t="shared" si="65"/>
        <v>16.8</v>
      </c>
    </row>
    <row r="127" spans="1:34" ht="28" customHeight="1" x14ac:dyDescent="0.2">
      <c r="A127" s="37" t="s">
        <v>58</v>
      </c>
      <c r="B127" s="15" t="s">
        <v>121</v>
      </c>
      <c r="C127" s="15" t="s">
        <v>131</v>
      </c>
      <c r="D127" s="18" t="s">
        <v>10</v>
      </c>
      <c r="E127" s="19" t="s">
        <v>101</v>
      </c>
      <c r="F127" s="19" t="s">
        <v>129</v>
      </c>
      <c r="G127" s="42">
        <v>0.05</v>
      </c>
      <c r="H127" s="120">
        <v>35</v>
      </c>
      <c r="I127" s="78">
        <f t="shared" si="62"/>
        <v>1.75</v>
      </c>
      <c r="J127" s="60"/>
      <c r="K127" s="26"/>
      <c r="L127" s="26">
        <f>I127</f>
        <v>1.75</v>
      </c>
      <c r="M127" s="26"/>
      <c r="N127" s="26"/>
      <c r="O127" s="26"/>
      <c r="P127" s="26"/>
      <c r="Q127" s="26"/>
      <c r="R127" s="26"/>
      <c r="S127" s="26"/>
      <c r="T127" s="26"/>
      <c r="U127" s="26"/>
      <c r="V127" s="61"/>
      <c r="W127" s="48">
        <f t="shared" si="63"/>
        <v>1.75</v>
      </c>
      <c r="X127" s="14"/>
      <c r="Y127" s="26"/>
      <c r="Z127" s="26"/>
      <c r="AA127" s="26"/>
      <c r="AB127" s="26"/>
      <c r="AC127" s="26"/>
      <c r="AD127" s="26"/>
      <c r="AE127" s="61"/>
      <c r="AF127" s="48">
        <f t="shared" ref="AF127:AF143" si="69">SUM(Y127:AE127)</f>
        <v>0</v>
      </c>
      <c r="AH127" s="48">
        <f t="shared" si="65"/>
        <v>1.75</v>
      </c>
    </row>
    <row r="128" spans="1:34" ht="28" customHeight="1" x14ac:dyDescent="0.2">
      <c r="A128" s="37" t="s">
        <v>58</v>
      </c>
      <c r="B128" s="15" t="s">
        <v>121</v>
      </c>
      <c r="C128" s="15" t="s">
        <v>236</v>
      </c>
      <c r="D128" s="18" t="s">
        <v>10</v>
      </c>
      <c r="E128" s="19" t="s">
        <v>101</v>
      </c>
      <c r="F128" s="19" t="s">
        <v>129</v>
      </c>
      <c r="G128" s="42">
        <v>0.05</v>
      </c>
      <c r="H128" s="120">
        <v>77</v>
      </c>
      <c r="I128" s="78">
        <f t="shared" ref="I128" si="70">G128*H128</f>
        <v>3.85</v>
      </c>
      <c r="J128" s="60"/>
      <c r="K128" s="26"/>
      <c r="L128" s="26">
        <f>I128</f>
        <v>3.85</v>
      </c>
      <c r="M128" s="26"/>
      <c r="N128" s="26"/>
      <c r="O128" s="26"/>
      <c r="P128" s="26"/>
      <c r="Q128" s="26"/>
      <c r="R128" s="26"/>
      <c r="S128" s="26"/>
      <c r="T128" s="26"/>
      <c r="U128" s="26"/>
      <c r="V128" s="61"/>
      <c r="W128" s="48">
        <f t="shared" ref="W128" si="71">SUM(J128:V128)</f>
        <v>3.85</v>
      </c>
      <c r="X128" s="14"/>
      <c r="Y128" s="26"/>
      <c r="Z128" s="26"/>
      <c r="AA128" s="26"/>
      <c r="AB128" s="26"/>
      <c r="AC128" s="26"/>
      <c r="AD128" s="26"/>
      <c r="AE128" s="61"/>
      <c r="AF128" s="48">
        <f t="shared" ref="AF128" si="72">SUM(Y128:AE128)</f>
        <v>0</v>
      </c>
      <c r="AH128" s="48">
        <f t="shared" ref="AH128" si="73">AF128+W128</f>
        <v>3.85</v>
      </c>
    </row>
    <row r="129" spans="1:34" ht="28" customHeight="1" x14ac:dyDescent="0.2">
      <c r="A129" s="37" t="s">
        <v>58</v>
      </c>
      <c r="B129" s="15" t="s">
        <v>37</v>
      </c>
      <c r="C129" s="15" t="s">
        <v>38</v>
      </c>
      <c r="D129" s="16" t="s">
        <v>86</v>
      </c>
      <c r="E129" s="19" t="s">
        <v>102</v>
      </c>
      <c r="F129" s="17" t="s">
        <v>129</v>
      </c>
      <c r="G129" s="42">
        <v>1</v>
      </c>
      <c r="H129" s="120">
        <v>38.5</v>
      </c>
      <c r="I129" s="78">
        <f t="shared" si="62"/>
        <v>38.5</v>
      </c>
      <c r="J129" s="60"/>
      <c r="K129" s="26"/>
      <c r="L129" s="26"/>
      <c r="M129" s="26"/>
      <c r="N129" s="26"/>
      <c r="O129" s="26"/>
      <c r="P129" s="26"/>
      <c r="Q129" s="26"/>
      <c r="R129" s="26"/>
      <c r="S129" s="26">
        <f>I129</f>
        <v>38.5</v>
      </c>
      <c r="T129" s="26"/>
      <c r="U129" s="26"/>
      <c r="V129" s="61"/>
      <c r="W129" s="48">
        <f t="shared" si="63"/>
        <v>38.5</v>
      </c>
      <c r="X129" s="14"/>
      <c r="Y129" s="26"/>
      <c r="Z129" s="26"/>
      <c r="AA129" s="26"/>
      <c r="AB129" s="26"/>
      <c r="AC129" s="26"/>
      <c r="AD129" s="26"/>
      <c r="AE129" s="61"/>
      <c r="AF129" s="48">
        <f t="shared" si="69"/>
        <v>0</v>
      </c>
      <c r="AH129" s="48">
        <f t="shared" si="65"/>
        <v>38.5</v>
      </c>
    </row>
    <row r="130" spans="1:34" ht="28" customHeight="1" x14ac:dyDescent="0.2">
      <c r="A130" s="37" t="s">
        <v>58</v>
      </c>
      <c r="B130" s="15" t="s">
        <v>3</v>
      </c>
      <c r="C130" s="15" t="s">
        <v>3</v>
      </c>
      <c r="D130" s="16" t="s">
        <v>86</v>
      </c>
      <c r="E130" s="19" t="s">
        <v>102</v>
      </c>
      <c r="F130" s="17" t="s">
        <v>129</v>
      </c>
      <c r="G130" s="42">
        <v>1</v>
      </c>
      <c r="H130" s="120">
        <v>96</v>
      </c>
      <c r="I130" s="78">
        <f t="shared" si="62"/>
        <v>96</v>
      </c>
      <c r="J130" s="60"/>
      <c r="K130" s="26"/>
      <c r="L130" s="26"/>
      <c r="M130" s="26"/>
      <c r="N130" s="26"/>
      <c r="O130" s="26"/>
      <c r="P130" s="26"/>
      <c r="Q130" s="26"/>
      <c r="R130" s="26"/>
      <c r="S130" s="26">
        <f>I130</f>
        <v>96</v>
      </c>
      <c r="T130" s="26"/>
      <c r="U130" s="26"/>
      <c r="V130" s="61"/>
      <c r="W130" s="48">
        <f t="shared" si="63"/>
        <v>96</v>
      </c>
      <c r="X130" s="14"/>
      <c r="Y130" s="26"/>
      <c r="Z130" s="26"/>
      <c r="AA130" s="26"/>
      <c r="AB130" s="26"/>
      <c r="AC130" s="26"/>
      <c r="AD130" s="26"/>
      <c r="AE130" s="61"/>
      <c r="AF130" s="48">
        <f t="shared" si="69"/>
        <v>0</v>
      </c>
      <c r="AH130" s="48">
        <f t="shared" si="65"/>
        <v>96</v>
      </c>
    </row>
    <row r="131" spans="1:34" ht="28" customHeight="1" x14ac:dyDescent="0.2">
      <c r="A131" s="37" t="s">
        <v>58</v>
      </c>
      <c r="B131" s="15" t="s">
        <v>39</v>
      </c>
      <c r="C131" s="27" t="s">
        <v>40</v>
      </c>
      <c r="D131" s="16" t="s">
        <v>79</v>
      </c>
      <c r="E131" s="19" t="s">
        <v>102</v>
      </c>
      <c r="F131" s="19" t="s">
        <v>195</v>
      </c>
      <c r="G131" s="188">
        <f>'Page 1 Budget Summary PRG'!F7</f>
        <v>1575</v>
      </c>
      <c r="H131" s="120">
        <v>0.1</v>
      </c>
      <c r="I131" s="78">
        <f t="shared" si="62"/>
        <v>157.5</v>
      </c>
      <c r="J131" s="60"/>
      <c r="K131" s="26"/>
      <c r="L131" s="26"/>
      <c r="M131" s="26"/>
      <c r="N131" s="26"/>
      <c r="O131" s="26"/>
      <c r="P131" s="26"/>
      <c r="Q131" s="26"/>
      <c r="R131" s="26"/>
      <c r="S131" s="26"/>
      <c r="T131" s="26">
        <f>I131</f>
        <v>157.5</v>
      </c>
      <c r="U131" s="26"/>
      <c r="V131" s="61"/>
      <c r="W131" s="48">
        <f t="shared" si="63"/>
        <v>157.5</v>
      </c>
      <c r="X131" s="14"/>
      <c r="Y131" s="26"/>
      <c r="Z131" s="26"/>
      <c r="AA131" s="26"/>
      <c r="AB131" s="26"/>
      <c r="AC131" s="26"/>
      <c r="AD131" s="26"/>
      <c r="AE131" s="61"/>
      <c r="AF131" s="48">
        <f t="shared" si="69"/>
        <v>0</v>
      </c>
      <c r="AH131" s="48">
        <f t="shared" si="65"/>
        <v>157.5</v>
      </c>
    </row>
    <row r="132" spans="1:34" ht="28" customHeight="1" x14ac:dyDescent="0.2">
      <c r="A132" s="37" t="s">
        <v>58</v>
      </c>
      <c r="B132" s="15" t="s">
        <v>54</v>
      </c>
      <c r="C132" s="27" t="s">
        <v>40</v>
      </c>
      <c r="D132" s="16" t="s">
        <v>79</v>
      </c>
      <c r="E132" s="19" t="s">
        <v>103</v>
      </c>
      <c r="F132" s="19" t="s">
        <v>195</v>
      </c>
      <c r="G132" s="42">
        <v>1</v>
      </c>
      <c r="H132" s="120">
        <v>0</v>
      </c>
      <c r="I132" s="78">
        <f t="shared" si="62"/>
        <v>0</v>
      </c>
      <c r="J132" s="60"/>
      <c r="K132" s="26"/>
      <c r="L132" s="26"/>
      <c r="M132" s="26"/>
      <c r="N132" s="26"/>
      <c r="O132" s="26"/>
      <c r="P132" s="26"/>
      <c r="Q132" s="26"/>
      <c r="R132" s="26"/>
      <c r="S132" s="26"/>
      <c r="T132" s="26">
        <f>I132</f>
        <v>0</v>
      </c>
      <c r="U132" s="26"/>
      <c r="V132" s="61"/>
      <c r="W132" s="48">
        <f t="shared" si="63"/>
        <v>0</v>
      </c>
      <c r="X132" s="14"/>
      <c r="Y132" s="26"/>
      <c r="Z132" s="26"/>
      <c r="AA132" s="26"/>
      <c r="AB132" s="26"/>
      <c r="AC132" s="26"/>
      <c r="AD132" s="26"/>
      <c r="AE132" s="61"/>
      <c r="AF132" s="48">
        <f t="shared" si="69"/>
        <v>0</v>
      </c>
      <c r="AH132" s="48">
        <f t="shared" si="65"/>
        <v>0</v>
      </c>
    </row>
    <row r="133" spans="1:34" ht="28" customHeight="1" x14ac:dyDescent="0.2">
      <c r="A133" s="37" t="s">
        <v>58</v>
      </c>
      <c r="B133" s="15" t="s">
        <v>174</v>
      </c>
      <c r="C133" s="15" t="s">
        <v>196</v>
      </c>
      <c r="D133" s="16" t="s">
        <v>87</v>
      </c>
      <c r="E133" s="19" t="s">
        <v>102</v>
      </c>
      <c r="F133" s="19" t="s">
        <v>41</v>
      </c>
      <c r="G133" s="42">
        <v>0</v>
      </c>
      <c r="H133" s="120">
        <v>0</v>
      </c>
      <c r="I133" s="78">
        <f t="shared" si="62"/>
        <v>0</v>
      </c>
      <c r="J133" s="60"/>
      <c r="K133" s="26"/>
      <c r="L133" s="26"/>
      <c r="M133" s="26">
        <f>I133</f>
        <v>0</v>
      </c>
      <c r="N133" s="26"/>
      <c r="O133" s="26"/>
      <c r="P133" s="26"/>
      <c r="Q133" s="26"/>
      <c r="R133" s="26"/>
      <c r="S133" s="26"/>
      <c r="T133" s="26"/>
      <c r="U133" s="26"/>
      <c r="V133" s="61"/>
      <c r="W133" s="48">
        <f t="shared" si="63"/>
        <v>0</v>
      </c>
      <c r="X133" s="14"/>
      <c r="Y133" s="26"/>
      <c r="Z133" s="26"/>
      <c r="AA133" s="26"/>
      <c r="AB133" s="26"/>
      <c r="AC133" s="26"/>
      <c r="AD133" s="26"/>
      <c r="AE133" s="61"/>
      <c r="AF133" s="48">
        <f t="shared" si="69"/>
        <v>0</v>
      </c>
      <c r="AH133" s="48">
        <f t="shared" si="65"/>
        <v>0</v>
      </c>
    </row>
    <row r="134" spans="1:34" ht="28" customHeight="1" x14ac:dyDescent="0.2">
      <c r="A134" s="37" t="s">
        <v>58</v>
      </c>
      <c r="B134" s="15" t="s">
        <v>42</v>
      </c>
      <c r="C134" s="15" t="s">
        <v>43</v>
      </c>
      <c r="D134" s="16" t="s">
        <v>87</v>
      </c>
      <c r="E134" s="19" t="s">
        <v>102</v>
      </c>
      <c r="F134" s="17" t="s">
        <v>129</v>
      </c>
      <c r="G134" s="42">
        <v>1</v>
      </c>
      <c r="H134" s="120">
        <v>18.75</v>
      </c>
      <c r="I134" s="78">
        <f t="shared" ref="I134:I154" si="74">G134*H134</f>
        <v>18.75</v>
      </c>
      <c r="J134" s="60"/>
      <c r="K134" s="26"/>
      <c r="L134" s="26"/>
      <c r="M134" s="26">
        <f>I134</f>
        <v>18.75</v>
      </c>
      <c r="N134" s="26"/>
      <c r="O134" s="26"/>
      <c r="P134" s="26"/>
      <c r="Q134" s="26"/>
      <c r="R134" s="26"/>
      <c r="S134" s="26"/>
      <c r="T134" s="26"/>
      <c r="U134" s="26"/>
      <c r="V134" s="61"/>
      <c r="W134" s="48">
        <f t="shared" si="63"/>
        <v>18.75</v>
      </c>
      <c r="X134" s="14"/>
      <c r="Y134" s="26"/>
      <c r="Z134" s="26"/>
      <c r="AA134" s="26"/>
      <c r="AB134" s="26"/>
      <c r="AC134" s="26"/>
      <c r="AD134" s="26"/>
      <c r="AE134" s="61"/>
      <c r="AF134" s="48">
        <f t="shared" si="69"/>
        <v>0</v>
      </c>
      <c r="AH134" s="48">
        <f t="shared" si="65"/>
        <v>18.75</v>
      </c>
    </row>
    <row r="135" spans="1:34" ht="28" customHeight="1" x14ac:dyDescent="0.2">
      <c r="A135" s="37" t="s">
        <v>58</v>
      </c>
      <c r="B135" s="15" t="s">
        <v>239</v>
      </c>
      <c r="C135" s="15" t="s">
        <v>2</v>
      </c>
      <c r="D135" s="16" t="s">
        <v>2</v>
      </c>
      <c r="E135" s="17" t="s">
        <v>1</v>
      </c>
      <c r="F135" s="17" t="s">
        <v>129</v>
      </c>
      <c r="G135" s="42">
        <v>1</v>
      </c>
      <c r="H135" s="120">
        <v>12</v>
      </c>
      <c r="I135" s="78">
        <f t="shared" si="74"/>
        <v>12</v>
      </c>
      <c r="J135" s="60"/>
      <c r="K135" s="26"/>
      <c r="L135" s="26"/>
      <c r="M135" s="26"/>
      <c r="N135" s="26"/>
      <c r="O135" s="26"/>
      <c r="P135" s="26"/>
      <c r="Q135" s="26"/>
      <c r="R135" s="26"/>
      <c r="S135" s="26"/>
      <c r="T135" s="26"/>
      <c r="U135" s="26"/>
      <c r="V135" s="61"/>
      <c r="W135" s="48">
        <f t="shared" si="63"/>
        <v>0</v>
      </c>
      <c r="X135" s="14"/>
      <c r="Y135" s="26"/>
      <c r="Z135" s="26"/>
      <c r="AA135" s="26"/>
      <c r="AB135" s="26">
        <f>I135</f>
        <v>12</v>
      </c>
      <c r="AC135" s="26"/>
      <c r="AD135" s="26"/>
      <c r="AE135" s="61"/>
      <c r="AF135" s="48">
        <f t="shared" si="69"/>
        <v>12</v>
      </c>
      <c r="AH135" s="48">
        <f t="shared" si="65"/>
        <v>12</v>
      </c>
    </row>
    <row r="136" spans="1:34" ht="28" customHeight="1" x14ac:dyDescent="0.2">
      <c r="A136" s="37" t="s">
        <v>58</v>
      </c>
      <c r="B136" s="15" t="s">
        <v>81</v>
      </c>
      <c r="C136" s="15" t="s">
        <v>82</v>
      </c>
      <c r="D136" s="16" t="s">
        <v>2</v>
      </c>
      <c r="E136" s="17" t="s">
        <v>1</v>
      </c>
      <c r="F136" s="17" t="s">
        <v>129</v>
      </c>
      <c r="G136" s="42">
        <v>1</v>
      </c>
      <c r="H136" s="120">
        <v>3</v>
      </c>
      <c r="I136" s="78">
        <f t="shared" si="74"/>
        <v>3</v>
      </c>
      <c r="J136" s="60"/>
      <c r="K136" s="26"/>
      <c r="L136" s="26"/>
      <c r="M136" s="26"/>
      <c r="N136" s="26"/>
      <c r="O136" s="26"/>
      <c r="P136" s="26"/>
      <c r="Q136" s="26"/>
      <c r="R136" s="26"/>
      <c r="S136" s="26"/>
      <c r="T136" s="26"/>
      <c r="U136" s="26"/>
      <c r="V136" s="61"/>
      <c r="W136" s="48">
        <f t="shared" si="63"/>
        <v>0</v>
      </c>
      <c r="X136" s="14"/>
      <c r="Y136" s="26"/>
      <c r="Z136" s="26"/>
      <c r="AA136" s="26"/>
      <c r="AB136" s="26">
        <f t="shared" ref="AB136:AB138" si="75">I136</f>
        <v>3</v>
      </c>
      <c r="AC136" s="26"/>
      <c r="AD136" s="26"/>
      <c r="AE136" s="61"/>
      <c r="AF136" s="48">
        <f t="shared" si="69"/>
        <v>3</v>
      </c>
      <c r="AH136" s="48">
        <f t="shared" si="65"/>
        <v>3</v>
      </c>
    </row>
    <row r="137" spans="1:34" ht="28" customHeight="1" x14ac:dyDescent="0.2">
      <c r="A137" s="37" t="s">
        <v>58</v>
      </c>
      <c r="B137" s="15" t="s">
        <v>109</v>
      </c>
      <c r="C137" s="15" t="s">
        <v>192</v>
      </c>
      <c r="D137" s="16" t="s">
        <v>2</v>
      </c>
      <c r="E137" s="17" t="s">
        <v>1</v>
      </c>
      <c r="F137" s="17" t="s">
        <v>129</v>
      </c>
      <c r="G137" s="42">
        <v>1</v>
      </c>
      <c r="H137" s="120">
        <v>7.25</v>
      </c>
      <c r="I137" s="78">
        <f t="shared" si="74"/>
        <v>7.25</v>
      </c>
      <c r="J137" s="60"/>
      <c r="K137" s="26"/>
      <c r="L137" s="26"/>
      <c r="M137" s="26"/>
      <c r="N137" s="26"/>
      <c r="O137" s="26"/>
      <c r="P137" s="26"/>
      <c r="Q137" s="26"/>
      <c r="R137" s="26"/>
      <c r="S137" s="26"/>
      <c r="T137" s="26"/>
      <c r="U137" s="26"/>
      <c r="V137" s="61"/>
      <c r="W137" s="48">
        <f>SUM(J137:V137)</f>
        <v>0</v>
      </c>
      <c r="X137" s="14"/>
      <c r="Y137" s="26"/>
      <c r="Z137" s="26"/>
      <c r="AA137" s="26"/>
      <c r="AB137" s="26">
        <f t="shared" si="75"/>
        <v>7.25</v>
      </c>
      <c r="AC137" s="26"/>
      <c r="AD137" s="26"/>
      <c r="AE137" s="61"/>
      <c r="AF137" s="48">
        <f t="shared" si="69"/>
        <v>7.25</v>
      </c>
      <c r="AH137" s="48">
        <f t="shared" si="65"/>
        <v>7.25</v>
      </c>
    </row>
    <row r="138" spans="1:34" ht="28" customHeight="1" x14ac:dyDescent="0.2">
      <c r="A138" s="37" t="s">
        <v>58</v>
      </c>
      <c r="B138" s="15" t="s">
        <v>75</v>
      </c>
      <c r="C138" s="15" t="s">
        <v>83</v>
      </c>
      <c r="D138" s="16" t="s">
        <v>2</v>
      </c>
      <c r="E138" s="17" t="s">
        <v>1</v>
      </c>
      <c r="F138" s="17" t="s">
        <v>129</v>
      </c>
      <c r="G138" s="42">
        <v>1</v>
      </c>
      <c r="H138" s="120">
        <v>6</v>
      </c>
      <c r="I138" s="78">
        <f t="shared" si="74"/>
        <v>6</v>
      </c>
      <c r="J138" s="60"/>
      <c r="K138" s="26"/>
      <c r="L138" s="26"/>
      <c r="M138" s="26"/>
      <c r="N138" s="26"/>
      <c r="O138" s="26"/>
      <c r="P138" s="26"/>
      <c r="Q138" s="26"/>
      <c r="R138" s="26"/>
      <c r="S138" s="26"/>
      <c r="T138" s="26"/>
      <c r="U138" s="26"/>
      <c r="V138" s="61"/>
      <c r="W138" s="48">
        <f t="shared" ref="W138:W153" si="76">SUM(J138:V138)</f>
        <v>0</v>
      </c>
      <c r="X138" s="14"/>
      <c r="Y138" s="26"/>
      <c r="Z138" s="26"/>
      <c r="AA138" s="26"/>
      <c r="AB138" s="26">
        <f t="shared" si="75"/>
        <v>6</v>
      </c>
      <c r="AC138" s="26"/>
      <c r="AD138" s="26"/>
      <c r="AE138" s="61"/>
      <c r="AF138" s="48">
        <f t="shared" si="69"/>
        <v>6</v>
      </c>
      <c r="AH138" s="48">
        <f t="shared" si="65"/>
        <v>6</v>
      </c>
    </row>
    <row r="139" spans="1:34" ht="28" customHeight="1" x14ac:dyDescent="0.2">
      <c r="A139" s="37" t="s">
        <v>58</v>
      </c>
      <c r="B139" s="15" t="s">
        <v>65</v>
      </c>
      <c r="C139" s="15" t="s">
        <v>140</v>
      </c>
      <c r="D139" s="16" t="s">
        <v>95</v>
      </c>
      <c r="E139" s="17" t="s">
        <v>1</v>
      </c>
      <c r="F139" s="17" t="s">
        <v>129</v>
      </c>
      <c r="G139" s="42">
        <v>1</v>
      </c>
      <c r="H139" s="120">
        <v>3</v>
      </c>
      <c r="I139" s="78">
        <f t="shared" si="74"/>
        <v>3</v>
      </c>
      <c r="J139" s="60"/>
      <c r="K139" s="26"/>
      <c r="L139" s="26"/>
      <c r="M139" s="26"/>
      <c r="N139" s="26"/>
      <c r="O139" s="26"/>
      <c r="P139" s="26"/>
      <c r="Q139" s="26"/>
      <c r="R139" s="26"/>
      <c r="S139" s="26"/>
      <c r="T139" s="26"/>
      <c r="U139" s="26">
        <f>I139</f>
        <v>3</v>
      </c>
      <c r="V139" s="61"/>
      <c r="W139" s="48">
        <f t="shared" si="76"/>
        <v>3</v>
      </c>
      <c r="X139" s="14"/>
      <c r="Y139" s="26"/>
      <c r="Z139" s="26"/>
      <c r="AA139" s="26"/>
      <c r="AB139" s="26"/>
      <c r="AC139" s="26"/>
      <c r="AD139" s="26"/>
      <c r="AE139" s="61"/>
      <c r="AF139" s="48">
        <f t="shared" si="69"/>
        <v>0</v>
      </c>
      <c r="AH139" s="48">
        <f t="shared" si="65"/>
        <v>3</v>
      </c>
    </row>
    <row r="140" spans="1:34" ht="28" customHeight="1" x14ac:dyDescent="0.2">
      <c r="A140" s="37" t="s">
        <v>58</v>
      </c>
      <c r="B140" s="15" t="s">
        <v>65</v>
      </c>
      <c r="C140" s="15" t="s">
        <v>198</v>
      </c>
      <c r="D140" s="16" t="s">
        <v>95</v>
      </c>
      <c r="E140" s="17" t="s">
        <v>1</v>
      </c>
      <c r="F140" s="17" t="s">
        <v>129</v>
      </c>
      <c r="G140" s="42">
        <v>1</v>
      </c>
      <c r="H140" s="120">
        <v>4</v>
      </c>
      <c r="I140" s="78">
        <f t="shared" si="74"/>
        <v>4</v>
      </c>
      <c r="J140" s="60"/>
      <c r="K140" s="26"/>
      <c r="L140" s="26"/>
      <c r="M140" s="26"/>
      <c r="N140" s="26"/>
      <c r="O140" s="26"/>
      <c r="P140" s="26"/>
      <c r="Q140" s="26"/>
      <c r="R140" s="26"/>
      <c r="S140" s="26"/>
      <c r="T140" s="26"/>
      <c r="U140" s="26">
        <f>I140</f>
        <v>4</v>
      </c>
      <c r="V140" s="61"/>
      <c r="W140" s="48">
        <f t="shared" si="76"/>
        <v>4</v>
      </c>
      <c r="X140" s="14"/>
      <c r="Y140" s="26"/>
      <c r="Z140" s="26"/>
      <c r="AA140" s="26"/>
      <c r="AB140" s="26"/>
      <c r="AC140" s="26"/>
      <c r="AD140" s="26"/>
      <c r="AE140" s="61"/>
      <c r="AF140" s="48">
        <f t="shared" si="69"/>
        <v>0</v>
      </c>
      <c r="AH140" s="48">
        <f t="shared" si="65"/>
        <v>4</v>
      </c>
    </row>
    <row r="141" spans="1:34" ht="28" customHeight="1" x14ac:dyDescent="0.2">
      <c r="A141" s="37" t="s">
        <v>58</v>
      </c>
      <c r="B141" s="15" t="s">
        <v>73</v>
      </c>
      <c r="C141" s="15" t="s">
        <v>138</v>
      </c>
      <c r="D141" s="21" t="s">
        <v>2</v>
      </c>
      <c r="E141" s="17" t="s">
        <v>1</v>
      </c>
      <c r="F141" s="17" t="s">
        <v>129</v>
      </c>
      <c r="G141" s="42">
        <v>1</v>
      </c>
      <c r="H141" s="120">
        <v>37.5</v>
      </c>
      <c r="I141" s="78">
        <f t="shared" si="74"/>
        <v>37.5</v>
      </c>
      <c r="J141" s="60"/>
      <c r="K141" s="26"/>
      <c r="L141" s="26"/>
      <c r="M141" s="26"/>
      <c r="N141" s="26"/>
      <c r="O141" s="26"/>
      <c r="P141" s="26"/>
      <c r="Q141" s="26"/>
      <c r="R141" s="26"/>
      <c r="S141" s="26"/>
      <c r="T141" s="26"/>
      <c r="U141" s="26"/>
      <c r="V141" s="61"/>
      <c r="W141" s="48">
        <f t="shared" si="76"/>
        <v>0</v>
      </c>
      <c r="X141" s="14"/>
      <c r="Y141" s="26"/>
      <c r="Z141" s="26"/>
      <c r="AA141" s="26"/>
      <c r="AB141" s="26">
        <f t="shared" ref="AB141:AB143" si="77">I141</f>
        <v>37.5</v>
      </c>
      <c r="AC141" s="26"/>
      <c r="AD141" s="26"/>
      <c r="AE141" s="61"/>
      <c r="AF141" s="48">
        <f t="shared" si="69"/>
        <v>37.5</v>
      </c>
      <c r="AH141" s="48">
        <f t="shared" si="65"/>
        <v>37.5</v>
      </c>
    </row>
    <row r="142" spans="1:34" ht="28" customHeight="1" x14ac:dyDescent="0.2">
      <c r="A142" s="37" t="s">
        <v>58</v>
      </c>
      <c r="B142" s="15" t="s">
        <v>76</v>
      </c>
      <c r="C142" s="15" t="s">
        <v>84</v>
      </c>
      <c r="D142" s="21" t="s">
        <v>2</v>
      </c>
      <c r="E142" s="17" t="s">
        <v>1</v>
      </c>
      <c r="F142" s="17" t="s">
        <v>129</v>
      </c>
      <c r="G142" s="42">
        <v>1</v>
      </c>
      <c r="H142" s="120">
        <v>6</v>
      </c>
      <c r="I142" s="78">
        <f t="shared" si="74"/>
        <v>6</v>
      </c>
      <c r="J142" s="60"/>
      <c r="K142" s="26"/>
      <c r="L142" s="26"/>
      <c r="M142" s="26"/>
      <c r="N142" s="26"/>
      <c r="O142" s="26"/>
      <c r="P142" s="26"/>
      <c r="Q142" s="26"/>
      <c r="R142" s="26"/>
      <c r="S142" s="26"/>
      <c r="T142" s="26"/>
      <c r="U142" s="26"/>
      <c r="V142" s="61"/>
      <c r="W142" s="48">
        <f t="shared" si="76"/>
        <v>0</v>
      </c>
      <c r="X142" s="14"/>
      <c r="Y142" s="26"/>
      <c r="Z142" s="26"/>
      <c r="AA142" s="26"/>
      <c r="AB142" s="26">
        <f t="shared" si="77"/>
        <v>6</v>
      </c>
      <c r="AC142" s="26"/>
      <c r="AD142" s="26"/>
      <c r="AE142" s="61"/>
      <c r="AF142" s="48">
        <f t="shared" si="69"/>
        <v>6</v>
      </c>
      <c r="AH142" s="48">
        <f t="shared" si="65"/>
        <v>6</v>
      </c>
    </row>
    <row r="143" spans="1:34" ht="28" customHeight="1" x14ac:dyDescent="0.2">
      <c r="A143" s="37" t="s">
        <v>58</v>
      </c>
      <c r="B143" s="15" t="s">
        <v>74</v>
      </c>
      <c r="C143" s="15" t="s">
        <v>85</v>
      </c>
      <c r="D143" s="21" t="s">
        <v>2</v>
      </c>
      <c r="E143" s="17" t="s">
        <v>1</v>
      </c>
      <c r="F143" s="17" t="s">
        <v>129</v>
      </c>
      <c r="G143" s="42">
        <v>0</v>
      </c>
      <c r="H143" s="120">
        <v>18</v>
      </c>
      <c r="I143" s="78">
        <f t="shared" si="74"/>
        <v>0</v>
      </c>
      <c r="J143" s="60"/>
      <c r="K143" s="26"/>
      <c r="L143" s="26"/>
      <c r="M143" s="26"/>
      <c r="N143" s="26"/>
      <c r="O143" s="26"/>
      <c r="P143" s="26"/>
      <c r="Q143" s="26"/>
      <c r="R143" s="26"/>
      <c r="S143" s="26"/>
      <c r="T143" s="26"/>
      <c r="U143" s="26"/>
      <c r="V143" s="61"/>
      <c r="W143" s="48">
        <f t="shared" si="76"/>
        <v>0</v>
      </c>
      <c r="X143" s="14"/>
      <c r="Y143" s="26"/>
      <c r="Z143" s="26"/>
      <c r="AA143" s="26"/>
      <c r="AB143" s="26">
        <f t="shared" si="77"/>
        <v>0</v>
      </c>
      <c r="AC143" s="26"/>
      <c r="AD143" s="26"/>
      <c r="AE143" s="61"/>
      <c r="AF143" s="48">
        <f t="shared" si="69"/>
        <v>0</v>
      </c>
      <c r="AH143" s="48">
        <f t="shared" si="65"/>
        <v>0</v>
      </c>
    </row>
    <row r="144" spans="1:34" ht="28" customHeight="1" x14ac:dyDescent="0.2">
      <c r="A144" s="37" t="s">
        <v>58</v>
      </c>
      <c r="B144" s="15" t="s">
        <v>94</v>
      </c>
      <c r="C144" s="192" t="s">
        <v>218</v>
      </c>
      <c r="D144" s="21" t="s">
        <v>93</v>
      </c>
      <c r="E144" s="17" t="s">
        <v>1</v>
      </c>
      <c r="F144" s="17" t="s">
        <v>129</v>
      </c>
      <c r="G144" s="191">
        <v>0.04</v>
      </c>
      <c r="H144" s="122">
        <f ca="1">W155</f>
        <v>1020.0911458333334</v>
      </c>
      <c r="I144" s="78">
        <f t="shared" ca="1" si="74"/>
        <v>40.803645833333334</v>
      </c>
      <c r="J144" s="60"/>
      <c r="K144" s="26"/>
      <c r="L144" s="26"/>
      <c r="M144" s="26"/>
      <c r="N144" s="26"/>
      <c r="O144" s="26"/>
      <c r="P144" s="26"/>
      <c r="Q144" s="26"/>
      <c r="R144" s="26"/>
      <c r="S144" s="26"/>
      <c r="T144" s="26"/>
      <c r="U144" s="26"/>
      <c r="V144" s="61">
        <f ca="1">I144</f>
        <v>40.803645833333334</v>
      </c>
      <c r="W144" s="48">
        <f t="shared" ca="1" si="76"/>
        <v>40.803645833333334</v>
      </c>
      <c r="X144" s="14"/>
      <c r="Y144" s="26"/>
      <c r="Z144" s="26"/>
      <c r="AA144" s="26"/>
      <c r="AB144" s="26"/>
      <c r="AC144" s="26"/>
      <c r="AD144" s="26"/>
      <c r="AE144" s="61"/>
      <c r="AF144" s="48">
        <f>SUM(Y144:AE144)</f>
        <v>0</v>
      </c>
      <c r="AH144" s="48">
        <f t="shared" ca="1" si="65"/>
        <v>40.803645833333334</v>
      </c>
    </row>
    <row r="145" spans="1:34" ht="28" customHeight="1" x14ac:dyDescent="0.2">
      <c r="A145" s="37" t="s">
        <v>58</v>
      </c>
      <c r="B145" s="15" t="s">
        <v>108</v>
      </c>
      <c r="C145" s="15" t="s">
        <v>221</v>
      </c>
      <c r="D145" s="21" t="s">
        <v>108</v>
      </c>
      <c r="E145" s="17" t="s">
        <v>1</v>
      </c>
      <c r="F145" s="17" t="s">
        <v>129</v>
      </c>
      <c r="G145" s="42">
        <v>1</v>
      </c>
      <c r="H145" s="120">
        <v>6</v>
      </c>
      <c r="I145" s="78">
        <f t="shared" si="74"/>
        <v>6</v>
      </c>
      <c r="J145" s="60"/>
      <c r="K145" s="26"/>
      <c r="L145" s="26"/>
      <c r="M145" s="26"/>
      <c r="N145" s="26">
        <f>I145</f>
        <v>6</v>
      </c>
      <c r="O145" s="26"/>
      <c r="P145" s="26"/>
      <c r="Q145" s="26"/>
      <c r="R145" s="26"/>
      <c r="S145" s="26"/>
      <c r="T145" s="26"/>
      <c r="U145" s="26"/>
      <c r="V145" s="61"/>
      <c r="W145" s="48">
        <f t="shared" si="76"/>
        <v>6</v>
      </c>
      <c r="X145" s="14"/>
      <c r="Y145" s="26"/>
      <c r="Z145" s="26"/>
      <c r="AA145" s="26"/>
      <c r="AB145" s="26"/>
      <c r="AC145" s="26"/>
      <c r="AD145" s="26"/>
      <c r="AE145" s="61"/>
      <c r="AF145" s="48">
        <f t="shared" ref="AF145:AF153" si="78">SUM(Y145:AE145)</f>
        <v>0</v>
      </c>
      <c r="AH145" s="48">
        <f t="shared" si="65"/>
        <v>6</v>
      </c>
    </row>
    <row r="146" spans="1:34" ht="28" customHeight="1" x14ac:dyDescent="0.2">
      <c r="A146" s="37" t="s">
        <v>58</v>
      </c>
      <c r="B146" s="15" t="s">
        <v>238</v>
      </c>
      <c r="C146" s="15" t="s">
        <v>221</v>
      </c>
      <c r="D146" s="21" t="s">
        <v>107</v>
      </c>
      <c r="E146" s="17" t="s">
        <v>1</v>
      </c>
      <c r="F146" s="17" t="s">
        <v>129</v>
      </c>
      <c r="G146" s="42">
        <v>1</v>
      </c>
      <c r="H146" s="120">
        <v>6</v>
      </c>
      <c r="I146" s="78">
        <f t="shared" si="74"/>
        <v>6</v>
      </c>
      <c r="J146" s="60"/>
      <c r="K146" s="26"/>
      <c r="L146" s="26"/>
      <c r="M146" s="26"/>
      <c r="N146" s="26"/>
      <c r="O146" s="26">
        <f>I146</f>
        <v>6</v>
      </c>
      <c r="P146" s="26"/>
      <c r="Q146" s="26"/>
      <c r="R146" s="26"/>
      <c r="S146" s="26"/>
      <c r="T146" s="26"/>
      <c r="U146" s="26"/>
      <c r="V146" s="61"/>
      <c r="W146" s="48">
        <f t="shared" si="76"/>
        <v>6</v>
      </c>
      <c r="X146" s="14"/>
      <c r="Y146" s="26"/>
      <c r="Z146" s="26"/>
      <c r="AA146" s="26"/>
      <c r="AB146" s="26"/>
      <c r="AC146" s="26"/>
      <c r="AD146" s="26"/>
      <c r="AE146" s="61"/>
      <c r="AF146" s="48">
        <f t="shared" si="78"/>
        <v>0</v>
      </c>
      <c r="AH146" s="48">
        <f t="shared" si="65"/>
        <v>6</v>
      </c>
    </row>
    <row r="147" spans="1:34" ht="28" customHeight="1" x14ac:dyDescent="0.2">
      <c r="A147" s="37" t="s">
        <v>58</v>
      </c>
      <c r="B147" s="15" t="s">
        <v>92</v>
      </c>
      <c r="C147" s="15" t="s">
        <v>46</v>
      </c>
      <c r="D147" s="13" t="s">
        <v>59</v>
      </c>
      <c r="E147" s="17" t="s">
        <v>1</v>
      </c>
      <c r="F147" s="17" t="s">
        <v>129</v>
      </c>
      <c r="G147" s="42">
        <v>1</v>
      </c>
      <c r="H147" s="120">
        <v>225</v>
      </c>
      <c r="I147" s="78">
        <f t="shared" si="74"/>
        <v>225</v>
      </c>
      <c r="J147" s="60"/>
      <c r="K147" s="26"/>
      <c r="L147" s="26"/>
      <c r="M147" s="26"/>
      <c r="N147" s="26"/>
      <c r="O147" s="26"/>
      <c r="P147" s="26"/>
      <c r="Q147" s="26"/>
      <c r="R147" s="26"/>
      <c r="S147" s="26"/>
      <c r="T147" s="26"/>
      <c r="U147" s="26"/>
      <c r="V147" s="61"/>
      <c r="W147" s="48">
        <f t="shared" si="76"/>
        <v>0</v>
      </c>
      <c r="X147" s="14"/>
      <c r="Y147" s="26">
        <f>I147</f>
        <v>225</v>
      </c>
      <c r="Z147" s="26"/>
      <c r="AA147" s="26"/>
      <c r="AB147" s="26"/>
      <c r="AC147" s="26"/>
      <c r="AD147" s="26"/>
      <c r="AE147" s="61"/>
      <c r="AF147" s="48">
        <f t="shared" si="78"/>
        <v>225</v>
      </c>
      <c r="AH147" s="48">
        <f t="shared" si="65"/>
        <v>225</v>
      </c>
    </row>
    <row r="148" spans="1:34" ht="28" customHeight="1" x14ac:dyDescent="0.2">
      <c r="A148" s="37" t="s">
        <v>58</v>
      </c>
      <c r="B148" s="15" t="s">
        <v>180</v>
      </c>
      <c r="C148" s="15" t="s">
        <v>124</v>
      </c>
      <c r="D148" s="15" t="s">
        <v>89</v>
      </c>
      <c r="E148" s="17" t="s">
        <v>1</v>
      </c>
      <c r="F148" s="17" t="s">
        <v>129</v>
      </c>
      <c r="G148" s="42">
        <v>1</v>
      </c>
      <c r="H148" s="120">
        <v>15</v>
      </c>
      <c r="I148" s="78">
        <f t="shared" si="74"/>
        <v>15</v>
      </c>
      <c r="J148" s="60"/>
      <c r="K148" s="26"/>
      <c r="L148" s="26"/>
      <c r="M148" s="26"/>
      <c r="N148" s="26"/>
      <c r="O148" s="26"/>
      <c r="P148" s="26"/>
      <c r="Q148" s="26"/>
      <c r="R148" s="26"/>
      <c r="S148" s="26"/>
      <c r="T148" s="26"/>
      <c r="U148" s="26"/>
      <c r="V148" s="61"/>
      <c r="W148" s="48">
        <f t="shared" si="76"/>
        <v>0</v>
      </c>
      <c r="X148" s="14"/>
      <c r="Y148" s="26"/>
      <c r="Z148" s="26">
        <f>I148</f>
        <v>15</v>
      </c>
      <c r="AA148" s="26"/>
      <c r="AB148" s="26"/>
      <c r="AC148" s="26"/>
      <c r="AD148" s="26"/>
      <c r="AE148" s="61"/>
      <c r="AF148" s="48">
        <f t="shared" si="78"/>
        <v>15</v>
      </c>
      <c r="AH148" s="48">
        <f t="shared" si="65"/>
        <v>15</v>
      </c>
    </row>
    <row r="149" spans="1:34" ht="28" customHeight="1" x14ac:dyDescent="0.2">
      <c r="A149" s="37" t="s">
        <v>58</v>
      </c>
      <c r="B149" s="15" t="s">
        <v>181</v>
      </c>
      <c r="C149" s="15" t="s">
        <v>125</v>
      </c>
      <c r="D149" s="15" t="s">
        <v>90</v>
      </c>
      <c r="E149" s="17" t="s">
        <v>1</v>
      </c>
      <c r="F149" s="17" t="s">
        <v>129</v>
      </c>
      <c r="G149" s="42">
        <v>1</v>
      </c>
      <c r="H149" s="120">
        <v>6</v>
      </c>
      <c r="I149" s="78">
        <f t="shared" si="74"/>
        <v>6</v>
      </c>
      <c r="J149" s="60"/>
      <c r="K149" s="26"/>
      <c r="L149" s="26"/>
      <c r="M149" s="26"/>
      <c r="N149" s="26"/>
      <c r="O149" s="26"/>
      <c r="P149" s="26"/>
      <c r="Q149" s="26"/>
      <c r="R149" s="26"/>
      <c r="S149" s="26"/>
      <c r="T149" s="26"/>
      <c r="U149" s="26"/>
      <c r="V149" s="61"/>
      <c r="W149" s="48">
        <f t="shared" si="76"/>
        <v>0</v>
      </c>
      <c r="X149" s="14"/>
      <c r="Y149" s="26"/>
      <c r="Z149" s="26"/>
      <c r="AA149" s="26">
        <f>I149</f>
        <v>6</v>
      </c>
      <c r="AB149" s="26"/>
      <c r="AC149" s="26"/>
      <c r="AD149" s="26"/>
      <c r="AE149" s="61"/>
      <c r="AF149" s="48">
        <f t="shared" si="78"/>
        <v>6</v>
      </c>
      <c r="AH149" s="48">
        <f t="shared" si="65"/>
        <v>6</v>
      </c>
    </row>
    <row r="150" spans="1:34" ht="28" customHeight="1" x14ac:dyDescent="0.2">
      <c r="A150" s="37" t="s">
        <v>58</v>
      </c>
      <c r="B150" s="15" t="s">
        <v>106</v>
      </c>
      <c r="C150" s="15" t="s">
        <v>126</v>
      </c>
      <c r="D150" s="15" t="s">
        <v>2</v>
      </c>
      <c r="E150" s="17" t="s">
        <v>1</v>
      </c>
      <c r="F150" s="17" t="s">
        <v>129</v>
      </c>
      <c r="G150" s="42">
        <v>1</v>
      </c>
      <c r="H150" s="120">
        <v>6</v>
      </c>
      <c r="I150" s="78">
        <f t="shared" si="74"/>
        <v>6</v>
      </c>
      <c r="J150" s="60"/>
      <c r="K150" s="26"/>
      <c r="L150" s="26"/>
      <c r="M150" s="26"/>
      <c r="N150" s="26"/>
      <c r="O150" s="26"/>
      <c r="P150" s="26"/>
      <c r="Q150" s="26"/>
      <c r="R150" s="26"/>
      <c r="S150" s="26"/>
      <c r="T150" s="26"/>
      <c r="U150" s="26"/>
      <c r="V150" s="61"/>
      <c r="W150" s="48">
        <f t="shared" si="76"/>
        <v>0</v>
      </c>
      <c r="X150" s="14"/>
      <c r="Y150" s="26"/>
      <c r="Z150" s="26"/>
      <c r="AA150" s="26"/>
      <c r="AB150" s="26">
        <f>I150</f>
        <v>6</v>
      </c>
      <c r="AC150" s="26"/>
      <c r="AD150" s="26"/>
      <c r="AE150" s="61"/>
      <c r="AF150" s="48">
        <f t="shared" si="78"/>
        <v>6</v>
      </c>
      <c r="AH150" s="48">
        <f t="shared" si="65"/>
        <v>6</v>
      </c>
    </row>
    <row r="151" spans="1:34" ht="28" customHeight="1" x14ac:dyDescent="0.2">
      <c r="A151" s="37" t="s">
        <v>58</v>
      </c>
      <c r="B151" s="15" t="s">
        <v>91</v>
      </c>
      <c r="C151" s="15" t="s">
        <v>127</v>
      </c>
      <c r="D151" s="15" t="s">
        <v>91</v>
      </c>
      <c r="E151" s="17" t="s">
        <v>1</v>
      </c>
      <c r="F151" s="17" t="s">
        <v>129</v>
      </c>
      <c r="G151" s="189">
        <f>1/2</f>
        <v>0.5</v>
      </c>
      <c r="H151" s="122">
        <f ca="1">$I$40</f>
        <v>887.53979591836742</v>
      </c>
      <c r="I151" s="78">
        <f t="shared" ca="1" si="74"/>
        <v>443.76989795918371</v>
      </c>
      <c r="J151" s="60"/>
      <c r="K151" s="26"/>
      <c r="L151" s="26"/>
      <c r="M151" s="26"/>
      <c r="N151" s="26"/>
      <c r="O151" s="26"/>
      <c r="P151" s="26"/>
      <c r="Q151" s="26"/>
      <c r="R151" s="26"/>
      <c r="S151" s="26"/>
      <c r="T151" s="26"/>
      <c r="U151" s="26"/>
      <c r="V151" s="82"/>
      <c r="W151" s="55">
        <f t="shared" si="76"/>
        <v>0</v>
      </c>
      <c r="X151" s="14"/>
      <c r="Y151" s="26"/>
      <c r="Z151" s="26"/>
      <c r="AA151" s="26"/>
      <c r="AB151" s="26"/>
      <c r="AC151" s="26">
        <f ca="1">I151</f>
        <v>443.76989795918371</v>
      </c>
      <c r="AD151" s="67"/>
      <c r="AE151" s="82"/>
      <c r="AF151" s="48">
        <f t="shared" ca="1" si="78"/>
        <v>443.76989795918371</v>
      </c>
      <c r="AH151" s="48">
        <f t="shared" ca="1" si="65"/>
        <v>443.76989795918371</v>
      </c>
    </row>
    <row r="152" spans="1:34" ht="28" customHeight="1" x14ac:dyDescent="0.2">
      <c r="A152" s="37" t="s">
        <v>58</v>
      </c>
      <c r="B152" s="15" t="s">
        <v>96</v>
      </c>
      <c r="C152" s="15" t="s">
        <v>240</v>
      </c>
      <c r="D152" s="15" t="s">
        <v>96</v>
      </c>
      <c r="E152" s="17" t="s">
        <v>1</v>
      </c>
      <c r="F152" s="17" t="s">
        <v>129</v>
      </c>
      <c r="G152" s="42">
        <v>1</v>
      </c>
      <c r="H152" s="120">
        <v>6</v>
      </c>
      <c r="I152" s="78">
        <f t="shared" si="74"/>
        <v>6</v>
      </c>
      <c r="J152" s="60"/>
      <c r="K152" s="26"/>
      <c r="L152" s="26"/>
      <c r="M152" s="26"/>
      <c r="N152" s="26"/>
      <c r="O152" s="26"/>
      <c r="P152" s="26"/>
      <c r="Q152" s="26"/>
      <c r="R152" s="26"/>
      <c r="S152" s="26"/>
      <c r="T152" s="26"/>
      <c r="U152" s="61"/>
      <c r="V152" s="61"/>
      <c r="W152" s="48">
        <f t="shared" si="76"/>
        <v>0</v>
      </c>
      <c r="X152" s="14"/>
      <c r="Y152" s="26"/>
      <c r="Z152" s="26"/>
      <c r="AA152" s="26"/>
      <c r="AB152" s="26"/>
      <c r="AC152" s="61"/>
      <c r="AD152" s="26">
        <f>I152</f>
        <v>6</v>
      </c>
      <c r="AE152" s="61"/>
      <c r="AF152" s="48">
        <f t="shared" si="78"/>
        <v>6</v>
      </c>
      <c r="AH152" s="48">
        <f t="shared" si="65"/>
        <v>6</v>
      </c>
    </row>
    <row r="153" spans="1:34" ht="28" customHeight="1" x14ac:dyDescent="0.2">
      <c r="A153" s="37" t="s">
        <v>58</v>
      </c>
      <c r="B153" s="15" t="s">
        <v>203</v>
      </c>
      <c r="C153" s="21" t="s">
        <v>222</v>
      </c>
      <c r="D153" s="13" t="s">
        <v>2</v>
      </c>
      <c r="E153" s="17" t="s">
        <v>1</v>
      </c>
      <c r="F153" s="17" t="s">
        <v>129</v>
      </c>
      <c r="G153" s="42">
        <v>1</v>
      </c>
      <c r="H153" s="120">
        <v>2.67</v>
      </c>
      <c r="I153" s="78">
        <f t="shared" si="74"/>
        <v>2.67</v>
      </c>
      <c r="J153" s="54"/>
      <c r="K153" s="43"/>
      <c r="L153" s="43"/>
      <c r="M153" s="43"/>
      <c r="N153" s="43"/>
      <c r="O153" s="43"/>
      <c r="P153" s="43"/>
      <c r="Q153" s="43"/>
      <c r="R153" s="43"/>
      <c r="S153" s="43"/>
      <c r="T153" s="43"/>
      <c r="U153" s="43"/>
      <c r="V153" s="38"/>
      <c r="W153" s="48">
        <f t="shared" si="76"/>
        <v>0</v>
      </c>
      <c r="X153" s="14"/>
      <c r="Y153" s="26"/>
      <c r="Z153" s="26"/>
      <c r="AA153" s="26"/>
      <c r="AB153" s="26"/>
      <c r="AC153" s="26"/>
      <c r="AD153" s="26">
        <f>I153</f>
        <v>2.67</v>
      </c>
      <c r="AE153" s="61"/>
      <c r="AF153" s="55">
        <f t="shared" si="78"/>
        <v>2.67</v>
      </c>
      <c r="AH153" s="48">
        <f t="shared" si="65"/>
        <v>2.67</v>
      </c>
    </row>
    <row r="154" spans="1:34" ht="28" customHeight="1" thickBot="1" x14ac:dyDescent="0.25">
      <c r="A154" s="73" t="s">
        <v>58</v>
      </c>
      <c r="B154" s="29" t="s">
        <v>69</v>
      </c>
      <c r="C154" s="29" t="s">
        <v>112</v>
      </c>
      <c r="D154" s="33" t="s">
        <v>69</v>
      </c>
      <c r="E154" s="31" t="s">
        <v>1</v>
      </c>
      <c r="F154" s="31" t="s">
        <v>129</v>
      </c>
      <c r="G154" s="44">
        <v>7.0000000000000007E-2</v>
      </c>
      <c r="H154" s="124">
        <f>'Page 1 Budget Summary PRG'!F10</f>
        <v>1911.2499999999998</v>
      </c>
      <c r="I154" s="197">
        <f t="shared" si="74"/>
        <v>133.78749999999999</v>
      </c>
      <c r="J154" s="57"/>
      <c r="K154" s="58"/>
      <c r="L154" s="58"/>
      <c r="M154" s="58"/>
      <c r="N154" s="58"/>
      <c r="O154" s="58"/>
      <c r="P154" s="58"/>
      <c r="Q154" s="58"/>
      <c r="R154" s="58"/>
      <c r="S154" s="58"/>
      <c r="T154" s="58"/>
      <c r="U154" s="59"/>
      <c r="V154" s="82"/>
      <c r="W154" s="55">
        <f t="shared" ref="W154" si="79">SUM(J154:V154)</f>
        <v>0</v>
      </c>
      <c r="X154" s="32"/>
      <c r="Y154" s="58"/>
      <c r="Z154" s="58"/>
      <c r="AA154" s="58"/>
      <c r="AB154" s="58"/>
      <c r="AC154" s="59"/>
      <c r="AD154" s="67"/>
      <c r="AE154" s="82">
        <f>I154</f>
        <v>133.78749999999999</v>
      </c>
      <c r="AF154" s="49">
        <f t="shared" ref="AF154" si="80">SUM(Y154:AE154)</f>
        <v>133.78749999999999</v>
      </c>
      <c r="AH154" s="55">
        <f t="shared" si="65"/>
        <v>133.78749999999999</v>
      </c>
    </row>
    <row r="155" spans="1:34" ht="28" customHeight="1" thickBot="1" x14ac:dyDescent="0.25">
      <c r="A155" s="214" t="s">
        <v>77</v>
      </c>
      <c r="B155" s="215"/>
      <c r="C155" s="215"/>
      <c r="D155" s="215"/>
      <c r="E155" s="215"/>
      <c r="F155" s="215"/>
      <c r="G155" s="215"/>
      <c r="H155" s="216"/>
      <c r="I155" s="107">
        <f t="shared" ref="I155:W155" ca="1" si="81">SUM(I100:I154)</f>
        <v>1930.0685437925169</v>
      </c>
      <c r="J155" s="108">
        <f t="shared" si="81"/>
        <v>0</v>
      </c>
      <c r="K155" s="109">
        <f t="shared" si="81"/>
        <v>183.1</v>
      </c>
      <c r="L155" s="109">
        <f t="shared" si="81"/>
        <v>214.72499999999999</v>
      </c>
      <c r="M155" s="109">
        <f t="shared" si="81"/>
        <v>270.46249999999998</v>
      </c>
      <c r="N155" s="109">
        <f t="shared" si="81"/>
        <v>6</v>
      </c>
      <c r="O155" s="109">
        <f t="shared" si="81"/>
        <v>6</v>
      </c>
      <c r="P155" s="109">
        <f t="shared" si="81"/>
        <v>0</v>
      </c>
      <c r="Q155" s="109">
        <f t="shared" si="81"/>
        <v>0</v>
      </c>
      <c r="R155" s="109">
        <f t="shared" si="81"/>
        <v>0</v>
      </c>
      <c r="S155" s="109">
        <f t="shared" si="81"/>
        <v>134.5</v>
      </c>
      <c r="T155" s="109">
        <f t="shared" si="81"/>
        <v>157.5</v>
      </c>
      <c r="U155" s="109">
        <f t="shared" si="81"/>
        <v>7</v>
      </c>
      <c r="V155" s="111">
        <f t="shared" ca="1" si="81"/>
        <v>40.803645833333334</v>
      </c>
      <c r="W155" s="107">
        <f t="shared" ca="1" si="81"/>
        <v>1020.0911458333334</v>
      </c>
      <c r="X155" s="114"/>
      <c r="Y155" s="109">
        <f t="shared" ref="Y155:AF155" si="82">SUM(Y100:Y154)</f>
        <v>225</v>
      </c>
      <c r="Z155" s="109">
        <f t="shared" si="82"/>
        <v>15</v>
      </c>
      <c r="AA155" s="109">
        <f t="shared" si="82"/>
        <v>6</v>
      </c>
      <c r="AB155" s="109">
        <f t="shared" si="82"/>
        <v>77.75</v>
      </c>
      <c r="AC155" s="109">
        <f t="shared" ca="1" si="82"/>
        <v>443.76989795918371</v>
      </c>
      <c r="AD155" s="109">
        <f t="shared" si="82"/>
        <v>8.67</v>
      </c>
      <c r="AE155" s="109">
        <f t="shared" si="82"/>
        <v>133.78749999999999</v>
      </c>
      <c r="AF155" s="109">
        <f t="shared" ca="1" si="82"/>
        <v>909.97739795918369</v>
      </c>
      <c r="AG155" s="110"/>
      <c r="AH155" s="56">
        <f t="shared" ca="1" si="65"/>
        <v>1930.0685437925172</v>
      </c>
    </row>
    <row r="157" spans="1:34" ht="26" customHeight="1" x14ac:dyDescent="0.2">
      <c r="AF157" s="7"/>
      <c r="AH157" s="7"/>
    </row>
  </sheetData>
  <mergeCells count="9">
    <mergeCell ref="A94:H94"/>
    <mergeCell ref="A155:H155"/>
    <mergeCell ref="J98:W98"/>
    <mergeCell ref="Y98:AF98"/>
    <mergeCell ref="Y3:AF3"/>
    <mergeCell ref="J3:W3"/>
    <mergeCell ref="J43:W43"/>
    <mergeCell ref="Y43:AF43"/>
    <mergeCell ref="A40:H40"/>
  </mergeCells>
  <phoneticPr fontId="14" type="noConversion"/>
  <pageMargins left="0.7" right="0.7" top="0.75" bottom="0.75" header="0.3" footer="0.3"/>
  <pageSetup scale="11" fitToWidth="2" orientation="landscape"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Page 1 Budget Summary PRG</vt:lpstr>
      <vt:lpstr>Page 2 Buget Standards PRG</vt:lpstr>
      <vt:lpstr>'Page 1 Budget Summary PRG'!Print_Titles</vt:lpstr>
      <vt:lpstr>'Page 2 Buget Standards PRG'!Print_Titles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davidsunderland</dc:creator>
  <cp:lastModifiedBy>David Sunderland</cp:lastModifiedBy>
  <cp:lastPrinted>2024-05-03T21:00:26Z</cp:lastPrinted>
  <dcterms:created xsi:type="dcterms:W3CDTF">2020-03-27T13:37:51Z</dcterms:created>
  <dcterms:modified xsi:type="dcterms:W3CDTF">2024-05-29T23:48:29Z</dcterms:modified>
</cp:coreProperties>
</file>