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12"/>
  <workbookPr defaultThemeVersion="124226"/>
  <mc:AlternateContent xmlns:mc="http://schemas.openxmlformats.org/markup-compatibility/2006">
    <mc:Choice Requires="x15">
      <x15ac:absPath xmlns:x15ac="http://schemas.microsoft.com/office/spreadsheetml/2010/11/ac" url="/Users/davidsunderland/Desktop/2024 OGSBA  Data Aggregation/2024 05-27 Final Budget Templates/"/>
    </mc:Choice>
  </mc:AlternateContent>
  <xr:revisionPtr revIDLastSave="0" documentId="13_ncr:1_{4F90F754-0881-6440-A5F7-23E8E9A79EF4}" xr6:coauthVersionLast="47" xr6:coauthVersionMax="47" xr10:uidLastSave="{00000000-0000-0000-0000-000000000000}"/>
  <bookViews>
    <workbookView xWindow="26980" yWindow="500" windowWidth="67560" windowHeight="24420" tabRatio="697" xr2:uid="{E9993C78-7CB6-8F4A-B541-691D0B32E5A3}"/>
  </bookViews>
  <sheets>
    <sheet name="Page 1 Budget Summary WHEAT" sheetId="3" r:id="rId1"/>
    <sheet name="Page 2 Buget Standards Wheat" sheetId="13" r:id="rId2"/>
  </sheets>
  <definedNames>
    <definedName name="_xlnm.Print_Titles" localSheetId="0">'Page 1 Budget Summary WHEAT'!$1:$4</definedName>
    <definedName name="_xlnm.Print_Titles" localSheetId="1">'Page 2 Buget Standards Wheat'!$1:$4</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F55" i="13" l="1"/>
  <c r="I55" i="13"/>
  <c r="L55" i="13" s="1"/>
  <c r="W55" i="13" s="1"/>
  <c r="AF48" i="13"/>
  <c r="I48" i="13"/>
  <c r="L48" i="13" s="1"/>
  <c r="W48" i="13" s="1"/>
  <c r="AH55" i="13" l="1"/>
  <c r="AH48" i="13"/>
  <c r="G77" i="13" l="1"/>
  <c r="AF43" i="13" l="1"/>
  <c r="I43" i="13"/>
  <c r="L43" i="13" s="1"/>
  <c r="W43" i="13" s="1"/>
  <c r="AF42" i="13"/>
  <c r="I42" i="13"/>
  <c r="M42" i="13" s="1"/>
  <c r="W42" i="13" s="1"/>
  <c r="AF38" i="13"/>
  <c r="I38" i="13"/>
  <c r="L38" i="13" s="1"/>
  <c r="W38" i="13" s="1"/>
  <c r="AF37" i="13"/>
  <c r="I37" i="13"/>
  <c r="M37" i="13" s="1"/>
  <c r="W37" i="13" s="1"/>
  <c r="AH42" i="13" l="1"/>
  <c r="AH43" i="13"/>
  <c r="AH37" i="13"/>
  <c r="AH38" i="13"/>
  <c r="AF36" i="13" l="1"/>
  <c r="I36" i="13"/>
  <c r="W36" i="13" s="1"/>
  <c r="AF13" i="13"/>
  <c r="I13" i="13"/>
  <c r="K13" i="13" s="1"/>
  <c r="W13" i="13" s="1"/>
  <c r="AF12" i="13"/>
  <c r="I12" i="13"/>
  <c r="K12" i="13" s="1"/>
  <c r="W12" i="13" s="1"/>
  <c r="AF11" i="13"/>
  <c r="I11" i="13"/>
  <c r="M11" i="13" s="1"/>
  <c r="W11" i="13" s="1"/>
  <c r="AH36" i="13" l="1"/>
  <c r="AH11" i="13"/>
  <c r="AH12" i="13"/>
  <c r="AH13" i="13"/>
  <c r="W79" i="13" l="1"/>
  <c r="I79" i="13"/>
  <c r="AD79" i="13" s="1"/>
  <c r="AF79" i="13" s="1"/>
  <c r="AF47" i="13"/>
  <c r="I47" i="13"/>
  <c r="L47" i="13" s="1"/>
  <c r="W47" i="13" s="1"/>
  <c r="AH47" i="13" s="1"/>
  <c r="AF46" i="13"/>
  <c r="I46" i="13"/>
  <c r="L46" i="13" s="1"/>
  <c r="W46" i="13" s="1"/>
  <c r="AF45" i="13"/>
  <c r="I45" i="13"/>
  <c r="L45" i="13" s="1"/>
  <c r="W45" i="13" s="1"/>
  <c r="I17" i="13"/>
  <c r="L17" i="13" s="1"/>
  <c r="W17" i="13" s="1"/>
  <c r="AF17" i="13"/>
  <c r="AF16" i="13"/>
  <c r="I16" i="13"/>
  <c r="L16" i="13" s="1"/>
  <c r="W16" i="13" s="1"/>
  <c r="AH79" i="13" l="1"/>
  <c r="AH46" i="13"/>
  <c r="AH45" i="13"/>
  <c r="AH17" i="13"/>
  <c r="AH16" i="13"/>
  <c r="AF6" i="13"/>
  <c r="I6" i="13"/>
  <c r="M6" i="13" s="1"/>
  <c r="W6" i="13" s="1"/>
  <c r="AH6" i="13" l="1"/>
  <c r="AF50" i="13"/>
  <c r="I50" i="13"/>
  <c r="L50" i="13" s="1"/>
  <c r="W50" i="13" s="1"/>
  <c r="AH50" i="13" l="1"/>
  <c r="F9" i="3"/>
  <c r="F7" i="3"/>
  <c r="F6" i="3"/>
  <c r="I35" i="13" l="1"/>
  <c r="AF35" i="13"/>
  <c r="I5" i="13"/>
  <c r="U5" i="13" s="1"/>
  <c r="W5" i="13" s="1"/>
  <c r="AF5" i="13"/>
  <c r="I7" i="13"/>
  <c r="M7" i="13" s="1"/>
  <c r="W7" i="13" s="1"/>
  <c r="AF7" i="13"/>
  <c r="M35" i="13" l="1"/>
  <c r="W35" i="13" s="1"/>
  <c r="AH35" i="13" s="1"/>
  <c r="AH5" i="13"/>
  <c r="AH7" i="13"/>
  <c r="G58" i="13" l="1"/>
  <c r="I39" i="13" l="1"/>
  <c r="M39" i="13" s="1"/>
  <c r="W39" i="13" s="1"/>
  <c r="AF39" i="13"/>
  <c r="AF53" i="13"/>
  <c r="I53" i="13"/>
  <c r="L53" i="13" s="1"/>
  <c r="W53" i="13" s="1"/>
  <c r="AF51" i="13"/>
  <c r="I51" i="13"/>
  <c r="M51" i="13" s="1"/>
  <c r="W51" i="13" s="1"/>
  <c r="AF54" i="13"/>
  <c r="I54" i="13"/>
  <c r="L54" i="13" s="1"/>
  <c r="W54" i="13" s="1"/>
  <c r="AF52" i="13"/>
  <c r="I52" i="13"/>
  <c r="L52" i="13" s="1"/>
  <c r="W52" i="13" s="1"/>
  <c r="AH54" i="13" l="1"/>
  <c r="AH39" i="13"/>
  <c r="AH53" i="13"/>
  <c r="AH51" i="13"/>
  <c r="AH52" i="13"/>
  <c r="AF8" i="13" l="1"/>
  <c r="I8" i="13"/>
  <c r="M8" i="13" s="1"/>
  <c r="W8" i="13" s="1"/>
  <c r="AH8" i="13" l="1"/>
  <c r="W80" i="13" l="1"/>
  <c r="R81" i="13"/>
  <c r="Q81" i="13"/>
  <c r="P81" i="13"/>
  <c r="J81" i="13"/>
  <c r="D12" i="3" s="1"/>
  <c r="F12" i="3" s="1"/>
  <c r="AF41" i="13"/>
  <c r="I41" i="13"/>
  <c r="K41" i="13" s="1"/>
  <c r="W41" i="13" s="1"/>
  <c r="AH41" i="13" l="1"/>
  <c r="I10" i="13"/>
  <c r="M10" i="13" s="1"/>
  <c r="W10" i="13" s="1"/>
  <c r="AF10" i="13"/>
  <c r="I9" i="13"/>
  <c r="K9" i="13" s="1"/>
  <c r="W9" i="13" s="1"/>
  <c r="AF9" i="13"/>
  <c r="I14" i="13"/>
  <c r="M14" i="13" s="1"/>
  <c r="W14" i="13" s="1"/>
  <c r="AF14" i="13"/>
  <c r="I15" i="13"/>
  <c r="J15" i="13" s="1"/>
  <c r="W15" i="13" s="1"/>
  <c r="AF15" i="13"/>
  <c r="I18" i="13"/>
  <c r="U18" i="13" s="1"/>
  <c r="W18" i="13" s="1"/>
  <c r="AF18" i="13"/>
  <c r="AF19" i="13"/>
  <c r="I20" i="13"/>
  <c r="AB20" i="13" s="1"/>
  <c r="AF20" i="13" s="1"/>
  <c r="W20" i="13"/>
  <c r="I21" i="13"/>
  <c r="AB21" i="13" s="1"/>
  <c r="AF21" i="13" s="1"/>
  <c r="W21" i="13"/>
  <c r="I22" i="13"/>
  <c r="AB22" i="13" s="1"/>
  <c r="AF22" i="13" s="1"/>
  <c r="W22" i="13"/>
  <c r="I23" i="13"/>
  <c r="Y23" i="13" s="1"/>
  <c r="AF23" i="13" s="1"/>
  <c r="W23" i="13"/>
  <c r="I24" i="13"/>
  <c r="Z24" i="13" s="1"/>
  <c r="AF24" i="13" s="1"/>
  <c r="W24" i="13"/>
  <c r="I25" i="13"/>
  <c r="AA25" i="13" s="1"/>
  <c r="AF25" i="13" s="1"/>
  <c r="W25" i="13"/>
  <c r="I26" i="13"/>
  <c r="AB26" i="13" s="1"/>
  <c r="AF26" i="13" s="1"/>
  <c r="W26" i="13"/>
  <c r="I27" i="13"/>
  <c r="AC27" i="13" s="1"/>
  <c r="AF27" i="13" s="1"/>
  <c r="W27" i="13"/>
  <c r="I28" i="13"/>
  <c r="AD28" i="13" s="1"/>
  <c r="AF28" i="13" s="1"/>
  <c r="W28" i="13"/>
  <c r="AH14" i="13" l="1"/>
  <c r="C10" i="3" l="1"/>
  <c r="D8" i="3"/>
  <c r="D10" i="3" l="1"/>
  <c r="H29" i="13" s="1"/>
  <c r="F8" i="3"/>
  <c r="AF71" i="13"/>
  <c r="AF72" i="13"/>
  <c r="W65" i="13"/>
  <c r="I71" i="13"/>
  <c r="N71" i="13" s="1"/>
  <c r="N81" i="13" s="1"/>
  <c r="I72" i="13"/>
  <c r="O72" i="13" s="1"/>
  <c r="O81" i="13" s="1"/>
  <c r="H80" i="13" l="1"/>
  <c r="F10" i="3"/>
  <c r="W72" i="13"/>
  <c r="AH72" i="13" s="1"/>
  <c r="W71" i="13"/>
  <c r="AH71" i="13" s="1"/>
  <c r="S30" i="13"/>
  <c r="C21" i="3" s="1"/>
  <c r="N30" i="13"/>
  <c r="C16" i="3" s="1"/>
  <c r="AH18" i="13" l="1"/>
  <c r="I80" i="13"/>
  <c r="AE80" i="13" s="1"/>
  <c r="AE81" i="13" s="1"/>
  <c r="D33" i="3" s="1"/>
  <c r="F33" i="3" s="1"/>
  <c r="W78" i="13"/>
  <c r="I78" i="13"/>
  <c r="AD78" i="13" s="1"/>
  <c r="AF78" i="13" s="1"/>
  <c r="W77" i="13"/>
  <c r="W76" i="13"/>
  <c r="I76" i="13"/>
  <c r="AB76" i="13" s="1"/>
  <c r="AF76" i="13" s="1"/>
  <c r="W75" i="13"/>
  <c r="I75" i="13"/>
  <c r="AA75" i="13" s="1"/>
  <c r="AF75" i="13" s="1"/>
  <c r="W74" i="13"/>
  <c r="I74" i="13"/>
  <c r="Z74" i="13" s="1"/>
  <c r="Z81" i="13" s="1"/>
  <c r="D28" i="3" s="1"/>
  <c r="F28" i="3" s="1"/>
  <c r="W73" i="13"/>
  <c r="I73" i="13"/>
  <c r="Y73" i="13" s="1"/>
  <c r="AF73" i="13" s="1"/>
  <c r="AF70" i="13"/>
  <c r="AH22" i="13"/>
  <c r="D16" i="3"/>
  <c r="F16" i="3" s="1"/>
  <c r="D17" i="3"/>
  <c r="F17" i="3" s="1"/>
  <c r="D18" i="3"/>
  <c r="F18" i="3" s="1"/>
  <c r="D19" i="3"/>
  <c r="F19" i="3" s="1"/>
  <c r="D20" i="3"/>
  <c r="F20" i="3" s="1"/>
  <c r="W29" i="13"/>
  <c r="W69" i="13"/>
  <c r="AH76" i="13" l="1"/>
  <c r="AH78" i="13"/>
  <c r="AH73" i="13"/>
  <c r="AH75" i="13"/>
  <c r="AH24" i="13"/>
  <c r="AH21" i="13"/>
  <c r="AH25" i="13"/>
  <c r="AH26" i="13"/>
  <c r="AH27" i="13"/>
  <c r="AD81" i="13"/>
  <c r="D32" i="3" s="1"/>
  <c r="F32" i="3" s="1"/>
  <c r="AH23" i="13"/>
  <c r="AH28" i="13"/>
  <c r="AA81" i="13"/>
  <c r="D29" i="3" s="1"/>
  <c r="F29" i="3" s="1"/>
  <c r="AF80" i="13"/>
  <c r="AH80" i="13" s="1"/>
  <c r="AF74" i="13"/>
  <c r="AH74" i="13" s="1"/>
  <c r="AH20" i="13"/>
  <c r="I69" i="13" l="1"/>
  <c r="AB69" i="13" s="1"/>
  <c r="AF69" i="13" s="1"/>
  <c r="AH69" i="13" s="1"/>
  <c r="W63" i="13" l="1"/>
  <c r="W64" i="13"/>
  <c r="W66" i="13"/>
  <c r="W67" i="13"/>
  <c r="W68" i="13"/>
  <c r="AF40" i="13"/>
  <c r="AF44" i="13"/>
  <c r="AF49" i="13"/>
  <c r="AF56" i="13"/>
  <c r="AF57" i="13"/>
  <c r="AF58" i="13"/>
  <c r="AF59" i="13"/>
  <c r="AF60" i="13"/>
  <c r="AF61" i="13"/>
  <c r="I40" i="13"/>
  <c r="K40" i="13" s="1"/>
  <c r="I44" i="13"/>
  <c r="M44" i="13" s="1"/>
  <c r="W44" i="13" s="1"/>
  <c r="I49" i="13"/>
  <c r="M49" i="13" s="1"/>
  <c r="W49" i="13" s="1"/>
  <c r="I56" i="13"/>
  <c r="I57" i="13"/>
  <c r="I58" i="13"/>
  <c r="T58" i="13" s="1"/>
  <c r="I59" i="13"/>
  <c r="T59" i="13" s="1"/>
  <c r="W59" i="13" s="1"/>
  <c r="I60" i="13"/>
  <c r="M60" i="13" s="1"/>
  <c r="W60" i="13" s="1"/>
  <c r="I61" i="13"/>
  <c r="M61" i="13" s="1"/>
  <c r="W61" i="13" s="1"/>
  <c r="I63" i="13"/>
  <c r="AB63" i="13" s="1"/>
  <c r="I64" i="13"/>
  <c r="AB64" i="13" s="1"/>
  <c r="AF64" i="13" s="1"/>
  <c r="I65" i="13"/>
  <c r="AB65" i="13" s="1"/>
  <c r="AF65" i="13" s="1"/>
  <c r="AH65" i="13" s="1"/>
  <c r="I66" i="13"/>
  <c r="AB66" i="13" s="1"/>
  <c r="AF66" i="13" s="1"/>
  <c r="I62" i="13"/>
  <c r="Y81" i="13"/>
  <c r="D27" i="3" s="1"/>
  <c r="F27" i="3" s="1"/>
  <c r="I67" i="13"/>
  <c r="AB67" i="13" s="1"/>
  <c r="AF67" i="13" s="1"/>
  <c r="I68" i="13"/>
  <c r="AB68" i="13" s="1"/>
  <c r="K30" i="13"/>
  <c r="C13" i="3" s="1"/>
  <c r="J30" i="13"/>
  <c r="AD30" i="13"/>
  <c r="AC30" i="13"/>
  <c r="AB30" i="13"/>
  <c r="C30" i="3" s="1"/>
  <c r="AA30" i="13"/>
  <c r="Z30" i="13"/>
  <c r="Y30" i="13"/>
  <c r="T30" i="13"/>
  <c r="C22" i="3" s="1"/>
  <c r="R30" i="13"/>
  <c r="Q30" i="13"/>
  <c r="P30" i="13"/>
  <c r="O30" i="13"/>
  <c r="AH67" i="13" l="1"/>
  <c r="T81" i="13"/>
  <c r="D22" i="3" s="1"/>
  <c r="F22" i="3" s="1"/>
  <c r="AH66" i="13"/>
  <c r="M81" i="13"/>
  <c r="D15" i="3" s="1"/>
  <c r="F15" i="3" s="1"/>
  <c r="K81" i="13"/>
  <c r="D13" i="3" s="1"/>
  <c r="F13" i="3" s="1"/>
  <c r="AH64" i="13"/>
  <c r="AH61" i="13"/>
  <c r="C12" i="3"/>
  <c r="C20" i="3"/>
  <c r="C32" i="3"/>
  <c r="AH59" i="13"/>
  <c r="AH49" i="13"/>
  <c r="C19" i="3"/>
  <c r="AH60" i="13"/>
  <c r="AF62" i="13"/>
  <c r="U62" i="13"/>
  <c r="C18" i="3"/>
  <c r="C27" i="3"/>
  <c r="C28" i="3"/>
  <c r="C17" i="3"/>
  <c r="C29" i="3"/>
  <c r="AH44" i="13"/>
  <c r="AH10" i="13"/>
  <c r="S56" i="13"/>
  <c r="S57" i="13"/>
  <c r="W57" i="13" s="1"/>
  <c r="AH57" i="13" s="1"/>
  <c r="AF63" i="13"/>
  <c r="AH63" i="13" s="1"/>
  <c r="AB81" i="13"/>
  <c r="W40" i="13"/>
  <c r="AH40" i="13" s="1"/>
  <c r="AF68" i="13"/>
  <c r="AH68" i="13" s="1"/>
  <c r="W58" i="13"/>
  <c r="AH58" i="13" s="1"/>
  <c r="AH15" i="13"/>
  <c r="L81" i="13"/>
  <c r="L30" i="13"/>
  <c r="C14" i="3" s="1"/>
  <c r="M30" i="13"/>
  <c r="C15" i="3" s="1"/>
  <c r="AH9" i="13"/>
  <c r="S81" i="13" l="1"/>
  <c r="D21" i="3" s="1"/>
  <c r="F21" i="3" s="1"/>
  <c r="D14" i="3"/>
  <c r="F14" i="3" s="1"/>
  <c r="W62" i="13"/>
  <c r="AH62" i="13" s="1"/>
  <c r="U81" i="13"/>
  <c r="D23" i="3" s="1"/>
  <c r="F23" i="3" s="1"/>
  <c r="D30" i="3"/>
  <c r="F30" i="3" s="1"/>
  <c r="W56" i="13"/>
  <c r="AH56" i="13" s="1"/>
  <c r="U30" i="13" l="1"/>
  <c r="C23" i="3" s="1"/>
  <c r="I29" i="13" l="1"/>
  <c r="AE29" i="13" l="1"/>
  <c r="AF29" i="13" l="1"/>
  <c r="AE30" i="13"/>
  <c r="C33" i="3" l="1"/>
  <c r="AH29" i="13"/>
  <c r="AF30" i="13"/>
  <c r="C34" i="3" l="1"/>
  <c r="C24" i="3" l="1"/>
  <c r="D24" i="3"/>
  <c r="F24" i="3"/>
  <c r="C25" i="3"/>
  <c r="D25" i="3"/>
  <c r="F25" i="3"/>
  <c r="D31" i="3"/>
  <c r="F31" i="3"/>
  <c r="D34" i="3"/>
  <c r="F34" i="3"/>
  <c r="C35" i="3"/>
  <c r="D35" i="3"/>
  <c r="F35" i="3"/>
  <c r="D37" i="3"/>
  <c r="F37" i="3"/>
  <c r="D38" i="3"/>
  <c r="F38" i="3"/>
  <c r="D39" i="3"/>
  <c r="F39" i="3"/>
  <c r="D40" i="3"/>
  <c r="F40" i="3"/>
  <c r="D41" i="3"/>
  <c r="F41" i="3"/>
  <c r="H19" i="13"/>
  <c r="I19" i="13"/>
  <c r="V19" i="13"/>
  <c r="W19" i="13"/>
  <c r="AH19" i="13"/>
  <c r="I30" i="13"/>
  <c r="V30" i="13"/>
  <c r="W30" i="13"/>
  <c r="AH30" i="13"/>
  <c r="H70" i="13"/>
  <c r="I70" i="13"/>
  <c r="V70" i="13"/>
  <c r="W70" i="13"/>
  <c r="AH70" i="13"/>
  <c r="H77" i="13"/>
  <c r="I77" i="13"/>
  <c r="AC77" i="13"/>
  <c r="AF77" i="13"/>
  <c r="AH77" i="13"/>
  <c r="I81" i="13"/>
  <c r="V81" i="13"/>
  <c r="W81" i="13"/>
  <c r="AC81" i="13"/>
  <c r="AF81" i="13"/>
  <c r="AH81" i="13"/>
</calcChain>
</file>

<file path=xl/sharedStrings.xml><?xml version="1.0" encoding="utf-8"?>
<sst xmlns="http://schemas.openxmlformats.org/spreadsheetml/2006/main" count="560" uniqueCount="217">
  <si>
    <t>Variable Costs:</t>
  </si>
  <si>
    <t>Fixed Costs</t>
  </si>
  <si>
    <t>Annual</t>
  </si>
  <si>
    <t>Overhead</t>
  </si>
  <si>
    <t>Combine</t>
  </si>
  <si>
    <t>Total Fixed Costs</t>
  </si>
  <si>
    <t>Operation</t>
  </si>
  <si>
    <t>Description</t>
  </si>
  <si>
    <t>Per  Acre</t>
  </si>
  <si>
    <t>Total  Income:</t>
  </si>
  <si>
    <t>Seed and  Plants</t>
  </si>
  <si>
    <t>Chemicals</t>
  </si>
  <si>
    <t>Custom Work</t>
  </si>
  <si>
    <t>Hired  Labor  (Incl. Irrigation)</t>
  </si>
  <si>
    <t>Operator  Labor</t>
  </si>
  <si>
    <t>Machinery  Fuel</t>
  </si>
  <si>
    <t>Machinery  Repairs</t>
  </si>
  <si>
    <t>Irrigation  Power/Water</t>
  </si>
  <si>
    <t>Land  Charge</t>
  </si>
  <si>
    <t>Machinery  Ownership</t>
  </si>
  <si>
    <t>Building  Ownership</t>
  </si>
  <si>
    <t>Total  Fixed Costs:</t>
  </si>
  <si>
    <t>Total  Costs:</t>
  </si>
  <si>
    <t>Economic  Summary:</t>
  </si>
  <si>
    <t>Net  Return Over  Variable Costs</t>
  </si>
  <si>
    <t>Net Return  Over Total Costs</t>
  </si>
  <si>
    <t>Return  to Labor &amp;  Management</t>
  </si>
  <si>
    <t xml:space="preserve">Break-Even Yield (Per Acre) </t>
  </si>
  <si>
    <t>Ripper</t>
  </si>
  <si>
    <t>Harrow &amp; Roll</t>
  </si>
  <si>
    <t>Buggy</t>
  </si>
  <si>
    <t>Pre-Emerge Weed Control</t>
  </si>
  <si>
    <t>Slug Control</t>
  </si>
  <si>
    <t>Fertilize - Spring</t>
  </si>
  <si>
    <t>Rodent Control</t>
  </si>
  <si>
    <t>Broadleaf Weed Control</t>
  </si>
  <si>
    <t>Swath</t>
  </si>
  <si>
    <t>Swather</t>
  </si>
  <si>
    <t>Clean &amp; Bag Seed</t>
  </si>
  <si>
    <t>Custom</t>
  </si>
  <si>
    <t>Bale</t>
  </si>
  <si>
    <t>Flail</t>
  </si>
  <si>
    <t>Flail residue</t>
  </si>
  <si>
    <t>Land charge</t>
  </si>
  <si>
    <t>Establishment</t>
  </si>
  <si>
    <t>Seed Cost</t>
  </si>
  <si>
    <t>Slug Bait Cost</t>
  </si>
  <si>
    <t>Harvest</t>
  </si>
  <si>
    <t>Lime Material</t>
  </si>
  <si>
    <t>Fertilizer/Lime</t>
  </si>
  <si>
    <t>Fertilizer Material</t>
  </si>
  <si>
    <t>YEAR ONE</t>
  </si>
  <si>
    <t>Rent</t>
  </si>
  <si>
    <t>Miscellaneous and Overhead</t>
  </si>
  <si>
    <t>Fertilize - Plant/Preplant</t>
  </si>
  <si>
    <t>Fertilizer &amp; Lime</t>
  </si>
  <si>
    <t>Planting (Field Planting)</t>
  </si>
  <si>
    <t>COMMENTS</t>
  </si>
  <si>
    <t>ESTABLISHMENT</t>
  </si>
  <si>
    <t>Other Fixed Costs</t>
  </si>
  <si>
    <t>Other Variable Costs</t>
  </si>
  <si>
    <t xml:space="preserve">Hired  Labor  </t>
  </si>
  <si>
    <t>Irrigation  Power &amp; Water</t>
  </si>
  <si>
    <t>Seed &amp; Plants</t>
  </si>
  <si>
    <t>Management Fee</t>
  </si>
  <si>
    <t>Total Variable Costs</t>
  </si>
  <si>
    <t>TOTAL ESTABLISHMENT COSTS</t>
  </si>
  <si>
    <t xml:space="preserve">Quantity </t>
  </si>
  <si>
    <t>Price</t>
  </si>
  <si>
    <t>Insurance</t>
  </si>
  <si>
    <t>Taxes (Real Estate)</t>
  </si>
  <si>
    <t>Professional</t>
  </si>
  <si>
    <t>Supplies</t>
  </si>
  <si>
    <t>TOTAL YEAR ONE COSTS</t>
  </si>
  <si>
    <t>Clean, Bag &amp; Ship</t>
  </si>
  <si>
    <t>Interest - Operating  Capital</t>
  </si>
  <si>
    <t>Phone</t>
  </si>
  <si>
    <t>Telephone &amp; Communications</t>
  </si>
  <si>
    <t>CPA, Attorney, Office, Meetings</t>
  </si>
  <si>
    <t>Farm and Office Supplies</t>
  </si>
  <si>
    <t>Real Estate</t>
  </si>
  <si>
    <t>Custom Harvest</t>
  </si>
  <si>
    <t>Custom Other Expenses</t>
  </si>
  <si>
    <t>Land Cost</t>
  </si>
  <si>
    <t>Machinery Ownership</t>
  </si>
  <si>
    <t>Building Ownership</t>
  </si>
  <si>
    <t>Establishment  Amortization</t>
  </si>
  <si>
    <t>Land Rent/Charge</t>
  </si>
  <si>
    <t>Interest</t>
  </si>
  <si>
    <t>Interest on Operating Capital</t>
  </si>
  <si>
    <t>Other Variables Costs</t>
  </si>
  <si>
    <t>Other Fixed Cost</t>
  </si>
  <si>
    <t>May</t>
  </si>
  <si>
    <t>Jun</t>
  </si>
  <si>
    <t>Jul</t>
  </si>
  <si>
    <t>Aug</t>
  </si>
  <si>
    <t>Apr</t>
  </si>
  <si>
    <t>Overhead - Fixed</t>
  </si>
  <si>
    <t>Operator Labor</t>
  </si>
  <si>
    <t>Hired Labor</t>
  </si>
  <si>
    <t>Electricity, Sanitation,  Propane, Irrigation Power</t>
  </si>
  <si>
    <t xml:space="preserve">Utilities </t>
  </si>
  <si>
    <t>Land Charge</t>
  </si>
  <si>
    <t>Fixed Overhead</t>
  </si>
  <si>
    <t xml:space="preserve">Disc &amp; Pack/Harrow </t>
  </si>
  <si>
    <t>7% of Gross Receipts</t>
  </si>
  <si>
    <t>Fertilizer Material - Plant/Preplant</t>
  </si>
  <si>
    <t>Lime</t>
  </si>
  <si>
    <t>Wheel Tractor</t>
  </si>
  <si>
    <t>Offset Disc &amp; Pack/Harrow</t>
  </si>
  <si>
    <t>Tillage &amp; Finishing Combination</t>
  </si>
  <si>
    <t>Soil Probe/Auger</t>
  </si>
  <si>
    <t>Adjuvants, Surfactants &amp; Wetting Agents</t>
  </si>
  <si>
    <t>Assessed Property Tax</t>
  </si>
  <si>
    <t>Land Rent</t>
  </si>
  <si>
    <t>Machinery Depreciation</t>
  </si>
  <si>
    <t>Building Depreciation</t>
  </si>
  <si>
    <t>Overhead Charge</t>
  </si>
  <si>
    <t>Amortized Over Production Years</t>
  </si>
  <si>
    <t>Unit</t>
  </si>
  <si>
    <t>Acre</t>
  </si>
  <si>
    <t>Ton</t>
  </si>
  <si>
    <t>Improve Chemical Efficiency</t>
  </si>
  <si>
    <t>33-0-0-12</t>
  </si>
  <si>
    <t>16-16-16</t>
  </si>
  <si>
    <t>Liability - Non Payroll</t>
  </si>
  <si>
    <t>Fees, Tests, Certification, Bees</t>
  </si>
  <si>
    <t>Calculated revenue from harvested seed</t>
  </si>
  <si>
    <t>Data is imported from standards worksheet</t>
  </si>
  <si>
    <t>Economic summary and analysis</t>
  </si>
  <si>
    <t>Primary  Crop Value</t>
  </si>
  <si>
    <t>Net return + Owner labor + Operator labor + Management</t>
  </si>
  <si>
    <t xml:space="preserve">Per acre yield average - </t>
  </si>
  <si>
    <t>Fungicide &amp; Insecticide</t>
  </si>
  <si>
    <t>Stratego fungicide</t>
  </si>
  <si>
    <t>Fungicide &amp; Rust Control Material</t>
  </si>
  <si>
    <t>Insecticide Material</t>
  </si>
  <si>
    <t>Total Income - Total Variable Costs</t>
  </si>
  <si>
    <t>Total Income - Total Costs</t>
  </si>
  <si>
    <t>Total Costs / Average Yield (Per Acre)</t>
  </si>
  <si>
    <t>Total Cost Per Bushel</t>
  </si>
  <si>
    <t>Combine &amp; Haul To Bin</t>
  </si>
  <si>
    <t>Total Costs / Value per bushel</t>
  </si>
  <si>
    <t>Seed for Planting</t>
  </si>
  <si>
    <t>BU</t>
  </si>
  <si>
    <t>Estab Amort (one year)</t>
  </si>
  <si>
    <t>Glyphosate</t>
  </si>
  <si>
    <t>40-0-0-6</t>
  </si>
  <si>
    <t>Accumulative</t>
  </si>
  <si>
    <t>VARIABLE COSTS                    VARIABLE COSTS                    VARIABLE COSTS                    VARIABLE COSTS                    VARIABLE COSTS                    VARIABLE COSTS</t>
  </si>
  <si>
    <t>FIXED COSTS                    FIXED COSTS                    FIXED COSTS                    FIXED COSTS</t>
  </si>
  <si>
    <t>Total Costs (Variable + Fixed)</t>
  </si>
  <si>
    <t>Border Spray Material Cost</t>
  </si>
  <si>
    <t>Bale &amp; Stack Straw - Stumpage Check</t>
  </si>
  <si>
    <t>Machinery Ownership &amp; Repair</t>
  </si>
  <si>
    <t>Building Ownership &amp; Repair</t>
  </si>
  <si>
    <t>Oct/Nov</t>
  </si>
  <si>
    <t>Sep</t>
  </si>
  <si>
    <t>Zidua</t>
  </si>
  <si>
    <t>Huskie</t>
  </si>
  <si>
    <t>Tilt</t>
  </si>
  <si>
    <t xml:space="preserve">Insurance </t>
  </si>
  <si>
    <t>Dec</t>
  </si>
  <si>
    <t>Fees, Tests, Certification</t>
  </si>
  <si>
    <t>Gallon</t>
  </si>
  <si>
    <t>Ounces</t>
  </si>
  <si>
    <t>PER Acre WINTER WHEAT COSTS (Based on Custom Rates)</t>
  </si>
  <si>
    <t>Pound</t>
  </si>
  <si>
    <t>Bale &amp; Stack Straw - 1000 Pound Bale</t>
  </si>
  <si>
    <t>Pre-Preemergent</t>
  </si>
  <si>
    <t>Mar/Apr</t>
  </si>
  <si>
    <t>Broadleaf Herbicide Spray Cost</t>
  </si>
  <si>
    <t>Dimethoate</t>
  </si>
  <si>
    <t>2% of Year One Gross Receipts</t>
  </si>
  <si>
    <t>Corporate Activity Tax Estimate</t>
  </si>
  <si>
    <t>Application: Lime &amp; Dolomite</t>
  </si>
  <si>
    <t>Dolomite Material</t>
  </si>
  <si>
    <t>Dolomite</t>
  </si>
  <si>
    <t>Mar/April</t>
  </si>
  <si>
    <t>Herbicide Cost</t>
  </si>
  <si>
    <t>Herbicide</t>
  </si>
  <si>
    <t>Walk/ATV</t>
  </si>
  <si>
    <t>Slug Bait</t>
  </si>
  <si>
    <t>Rodent Bait</t>
  </si>
  <si>
    <t xml:space="preserve">CAT Worksheet </t>
  </si>
  <si>
    <t>Value per bushel</t>
  </si>
  <si>
    <t>Production  and  Income:</t>
  </si>
  <si>
    <t>Yield (bushels)</t>
  </si>
  <si>
    <t>Other Crop Income</t>
  </si>
  <si>
    <r>
      <t xml:space="preserve">Crop  Enterprise  Cost Summary  for: </t>
    </r>
    <r>
      <rPr>
        <b/>
        <sz val="16"/>
        <color theme="4"/>
        <rFont val="Arial"/>
        <family val="2"/>
      </rPr>
      <t xml:space="preserve"> </t>
    </r>
    <r>
      <rPr>
        <b/>
        <sz val="14"/>
        <color theme="3"/>
        <rFont val="Arial"/>
        <family val="2"/>
      </rPr>
      <t>WINTER WHEAT - FALL PLANTED</t>
    </r>
  </si>
  <si>
    <t>Blue cell color  =  A formula or function</t>
  </si>
  <si>
    <t>Per bushel price</t>
  </si>
  <si>
    <t>Straw sales, grazing, etc.</t>
  </si>
  <si>
    <t>8% Int for 6 Months on Variable Costs</t>
  </si>
  <si>
    <t>8% Int for 3 Months on Variable Costs</t>
  </si>
  <si>
    <t>Oz</t>
  </si>
  <si>
    <r>
      <rPr>
        <b/>
        <sz val="12"/>
        <color theme="1"/>
        <rFont val="Arial"/>
        <family val="2"/>
      </rPr>
      <t>IMPORTAN</t>
    </r>
    <r>
      <rPr>
        <sz val="12"/>
        <color theme="1"/>
        <rFont val="Arial"/>
        <family val="2"/>
      </rPr>
      <t>T: This cost study was prepared on the basis that labor and applications were preformed on a "custom work" basis. Individual practices will vary from farm to farm and field to field based on best practices. Practices including noted pesticides and fertilizers are derived from study group input. Individuals utilizing these cost studies will want to use information that is pertinent to their own practices. Optional and alternative practices do exist. Producers, Seed Dealers and Crop Advisors are encouraged to recommend edits that can be used to refine this budget study.</t>
    </r>
  </si>
  <si>
    <t>Study prepared by Phil La Vine and David Sunderland. Send recommendations to: Comments@SunderlandSolutions.com</t>
  </si>
  <si>
    <t>Including Irrigation</t>
  </si>
  <si>
    <t>Border Spray</t>
  </si>
  <si>
    <t>Tractor and Sprayer</t>
  </si>
  <si>
    <t>Soil/Grid Sample (every 2-4 years)</t>
  </si>
  <si>
    <t>Management Fee (Owner/Operator)</t>
  </si>
  <si>
    <t>Production Year:  2024</t>
  </si>
  <si>
    <t>Production</t>
  </si>
  <si>
    <t>Costs to Establish - are amortized over production years</t>
  </si>
  <si>
    <t>Crop Sequence</t>
  </si>
  <si>
    <t>Cost Category</t>
  </si>
  <si>
    <t>Calendar Sequence</t>
  </si>
  <si>
    <t>Per Acre Cost</t>
  </si>
  <si>
    <t>Costs to Establish (amortized)</t>
  </si>
  <si>
    <t>Tooling Description (Inputs may vary)</t>
  </si>
  <si>
    <t>Anti Foam</t>
  </si>
  <si>
    <t>Shipping</t>
  </si>
  <si>
    <t>Fuel: Diesel, Gas, Oil, Lubricants</t>
  </si>
  <si>
    <t>Owner Operator Labor</t>
  </si>
  <si>
    <t>Other Fixed or Overhead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</si>
</sst>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
  </numFmts>
  <fonts count="28" x14ac:knownFonts="1">
    <font>
      <sz val="10"/>
      <color rgb="FF000000"/>
      <name val="Times New Roman"/>
      <charset val="204"/>
    </font>
    <font>
      <sz val="10"/>
      <color rgb="FF000000"/>
      <name val="Times New Roman"/>
      <family val="1"/>
    </font>
    <font>
      <b/>
      <sz val="14"/>
      <name val="Arial"/>
      <family val="2"/>
    </font>
    <font>
      <b/>
      <sz val="16"/>
      <color theme="1"/>
      <name val="Arial"/>
      <family val="2"/>
    </font>
    <font>
      <sz val="14"/>
      <color theme="1"/>
      <name val="Arial"/>
      <family val="2"/>
    </font>
    <font>
      <sz val="10"/>
      <color rgb="FF000000"/>
      <name val="Times New Roman"/>
      <family val="1"/>
    </font>
    <font>
      <sz val="16"/>
      <color theme="1"/>
      <name val="Arial"/>
      <family val="2"/>
    </font>
    <font>
      <b/>
      <sz val="14"/>
      <color theme="1"/>
      <name val="Arial"/>
      <family val="2"/>
    </font>
    <font>
      <b/>
      <sz val="16"/>
      <color rgb="FF000000"/>
      <name val="Arial"/>
      <family val="2"/>
    </font>
    <font>
      <b/>
      <sz val="12"/>
      <color rgb="FF000000"/>
      <name val="Arial"/>
      <family val="2"/>
    </font>
    <font>
      <b/>
      <sz val="12"/>
      <color theme="1"/>
      <name val="Arial"/>
      <family val="2"/>
    </font>
    <font>
      <sz val="10"/>
      <color rgb="FF000000"/>
      <name val="Times New Roman"/>
      <family val="1"/>
    </font>
    <font>
      <sz val="12"/>
      <color rgb="FF000000"/>
      <name val="Arial"/>
      <family val="2"/>
    </font>
    <font>
      <sz val="12"/>
      <name val="Arial"/>
      <family val="2"/>
    </font>
    <font>
      <b/>
      <sz val="12"/>
      <name val="Arial"/>
      <family val="2"/>
    </font>
    <font>
      <sz val="12"/>
      <color theme="1"/>
      <name val="Arial"/>
      <family val="2"/>
    </font>
    <font>
      <sz val="8"/>
      <name val="Times New Roman"/>
      <family val="1"/>
    </font>
    <font>
      <u/>
      <sz val="10"/>
      <color theme="10"/>
      <name val="Times New Roman"/>
      <family val="1"/>
    </font>
    <font>
      <sz val="10"/>
      <color rgb="FF000000"/>
      <name val="Times New Roman"/>
      <family val="1"/>
    </font>
    <font>
      <b/>
      <sz val="12"/>
      <color rgb="FFFF0000"/>
      <name val="Arial"/>
      <family val="2"/>
    </font>
    <font>
      <b/>
      <sz val="16"/>
      <color theme="4"/>
      <name val="Arial"/>
      <family val="2"/>
    </font>
    <font>
      <sz val="12"/>
      <color rgb="FF3F3F3F"/>
      <name val="Arial"/>
      <family val="2"/>
    </font>
    <font>
      <sz val="12"/>
      <color rgb="FF2A2A2A"/>
      <name val="Arial"/>
      <family val="2"/>
    </font>
    <font>
      <sz val="12"/>
      <color rgb="FFFF0000"/>
      <name val="Arial"/>
      <family val="2"/>
    </font>
    <font>
      <sz val="12"/>
      <color theme="3"/>
      <name val="Arial"/>
      <family val="2"/>
    </font>
    <font>
      <sz val="11"/>
      <name val="Arial"/>
      <family val="2"/>
    </font>
    <font>
      <b/>
      <sz val="14"/>
      <color theme="3"/>
      <name val="Arial"/>
      <family val="2"/>
    </font>
    <font>
      <sz val="14"/>
      <color theme="1"/>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6" tint="0.59999389629810485"/>
        <bgColor indexed="64"/>
      </patternFill>
    </fill>
    <fill>
      <patternFill patternType="solid">
        <fgColor rgb="FFD8E4BC"/>
        <bgColor indexed="64"/>
      </patternFill>
    </fill>
    <fill>
      <patternFill patternType="solid">
        <fgColor rgb="FFDCE6F1"/>
        <bgColor indexed="64"/>
      </patternFill>
    </fill>
    <fill>
      <patternFill patternType="solid">
        <fgColor rgb="FFDCE6F0"/>
        <bgColor indexed="64"/>
      </patternFill>
    </fill>
    <fill>
      <patternFill patternType="solid">
        <fgColor rgb="FFFFFFE9"/>
        <bgColor indexed="64"/>
      </patternFill>
    </fill>
  </fills>
  <borders count="31">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theme="1"/>
      </left>
      <right style="thin">
        <color theme="1"/>
      </right>
      <top style="thin">
        <color theme="1"/>
      </top>
      <bottom style="thin">
        <color theme="1"/>
      </bottom>
      <diagonal/>
    </border>
    <border>
      <left style="medium">
        <color indexed="64"/>
      </left>
      <right style="medium">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6">
    <xf numFmtId="0" fontId="0" fillId="0" borderId="0"/>
    <xf numFmtId="0" fontId="1" fillId="0" borderId="0"/>
    <xf numFmtId="44" fontId="5" fillId="0" borderId="0" applyFont="0" applyFill="0" applyBorder="0" applyAlignment="0" applyProtection="0"/>
    <xf numFmtId="9" fontId="11" fillId="0" borderId="0" applyFont="0" applyFill="0" applyBorder="0" applyAlignment="0" applyProtection="0"/>
    <xf numFmtId="0" fontId="17" fillId="0" borderId="0" applyNumberFormat="0" applyFill="0" applyBorder="0" applyAlignment="0" applyProtection="0"/>
    <xf numFmtId="43" fontId="18" fillId="0" borderId="0" applyFont="0" applyFill="0" applyBorder="0" applyAlignment="0" applyProtection="0"/>
  </cellStyleXfs>
  <cellXfs count="210">
    <xf numFmtId="0" fontId="0" fillId="0" borderId="0" xfId="0" applyAlignment="1">
      <alignment horizontal="left" vertical="top"/>
    </xf>
    <xf numFmtId="2" fontId="3" fillId="0" borderId="0" xfId="2" applyNumberFormat="1" applyFont="1" applyAlignment="1">
      <alignment vertical="top"/>
    </xf>
    <xf numFmtId="2" fontId="6" fillId="0" borderId="0" xfId="2" applyNumberFormat="1" applyFont="1" applyAlignment="1">
      <alignment vertical="center"/>
    </xf>
    <xf numFmtId="2" fontId="4" fillId="0" borderId="0" xfId="2" applyNumberFormat="1" applyFont="1" applyAlignment="1">
      <alignment vertical="center"/>
    </xf>
    <xf numFmtId="2" fontId="4" fillId="0" borderId="0" xfId="2" applyNumberFormat="1" applyFont="1" applyAlignment="1">
      <alignment horizontal="left" vertical="center" indent="3"/>
    </xf>
    <xf numFmtId="2" fontId="4" fillId="0" borderId="0" xfId="2" applyNumberFormat="1" applyFont="1" applyFill="1" applyBorder="1" applyAlignment="1">
      <alignment vertical="center"/>
    </xf>
    <xf numFmtId="0" fontId="9" fillId="0" borderId="0" xfId="1" applyFont="1" applyAlignment="1">
      <alignment horizontal="center"/>
    </xf>
    <xf numFmtId="2" fontId="4" fillId="0" borderId="0" xfId="2" applyNumberFormat="1" applyFont="1" applyFill="1" applyAlignment="1">
      <alignment horizontal="left" vertical="center" indent="3"/>
    </xf>
    <xf numFmtId="0" fontId="9" fillId="0" borderId="0" xfId="1" applyFont="1"/>
    <xf numFmtId="0" fontId="9" fillId="0" borderId="0" xfId="1" applyFont="1" applyAlignment="1">
      <alignment wrapText="1"/>
    </xf>
    <xf numFmtId="0" fontId="12" fillId="0" borderId="0" xfId="1" applyFont="1" applyAlignment="1">
      <alignment horizontal="left"/>
    </xf>
    <xf numFmtId="4" fontId="12" fillId="0" borderId="0" xfId="1" applyNumberFormat="1" applyFont="1" applyAlignment="1">
      <alignment horizontal="right"/>
    </xf>
    <xf numFmtId="4" fontId="12" fillId="0" borderId="0" xfId="1" applyNumberFormat="1" applyFont="1" applyAlignment="1">
      <alignment horizontal="left"/>
    </xf>
    <xf numFmtId="0" fontId="12" fillId="0" borderId="0" xfId="1" applyFont="1" applyAlignment="1">
      <alignment horizontal="left" wrapText="1"/>
    </xf>
    <xf numFmtId="0" fontId="13" fillId="0" borderId="0" xfId="1" applyFont="1" applyAlignment="1">
      <alignment horizontal="left"/>
    </xf>
    <xf numFmtId="4" fontId="13" fillId="0" borderId="0" xfId="1" applyNumberFormat="1" applyFont="1" applyAlignment="1">
      <alignment horizontal="right"/>
    </xf>
    <xf numFmtId="0" fontId="13" fillId="0" borderId="0" xfId="1" applyFont="1" applyAlignment="1">
      <alignment horizontal="left" wrapText="1"/>
    </xf>
    <xf numFmtId="0" fontId="13" fillId="0" borderId="0" xfId="1" applyFont="1" applyAlignment="1">
      <alignment horizontal="center"/>
    </xf>
    <xf numFmtId="17" fontId="13" fillId="0" borderId="5" xfId="1" applyNumberFormat="1" applyFont="1" applyBorder="1" applyAlignment="1">
      <alignment horizontal="left"/>
    </xf>
    <xf numFmtId="2" fontId="10" fillId="0" borderId="5" xfId="2" applyNumberFormat="1" applyFont="1" applyFill="1" applyBorder="1" applyAlignment="1" applyProtection="1">
      <alignment horizontal="center" vertical="center"/>
    </xf>
    <xf numFmtId="0" fontId="13" fillId="0" borderId="5" xfId="1" applyFont="1" applyBorder="1" applyAlignment="1">
      <alignment horizontal="left"/>
    </xf>
    <xf numFmtId="0" fontId="17" fillId="0" borderId="0" xfId="4" applyBorder="1" applyAlignment="1" applyProtection="1">
      <alignment horizontal="left"/>
    </xf>
    <xf numFmtId="0" fontId="8" fillId="0" borderId="0" xfId="1" applyFont="1" applyAlignment="1">
      <alignment horizontal="left"/>
    </xf>
    <xf numFmtId="4" fontId="12" fillId="0" borderId="5" xfId="1" applyNumberFormat="1" applyFont="1" applyBorder="1" applyAlignment="1">
      <alignment horizontal="right"/>
    </xf>
    <xf numFmtId="0" fontId="13" fillId="0" borderId="5" xfId="1" applyFont="1" applyBorder="1"/>
    <xf numFmtId="0" fontId="13" fillId="0" borderId="5" xfId="1" applyFont="1" applyBorder="1" applyAlignment="1" applyProtection="1">
      <alignment wrapText="1"/>
      <protection locked="0"/>
    </xf>
    <xf numFmtId="4" fontId="13" fillId="0" borderId="5" xfId="1" applyNumberFormat="1" applyFont="1" applyBorder="1" applyAlignment="1">
      <alignment horizontal="right"/>
    </xf>
    <xf numFmtId="0" fontId="13" fillId="0" borderId="5" xfId="1" applyFont="1" applyBorder="1" applyAlignment="1" applyProtection="1">
      <alignment horizontal="left" wrapText="1"/>
      <protection locked="0"/>
    </xf>
    <xf numFmtId="17" fontId="12" fillId="0" borderId="5" xfId="1" applyNumberFormat="1" applyFont="1" applyBorder="1" applyAlignment="1" applyProtection="1">
      <alignment horizontal="left"/>
      <protection locked="0"/>
    </xf>
    <xf numFmtId="0" fontId="13" fillId="0" borderId="5" xfId="1" applyFont="1" applyBorder="1" applyAlignment="1">
      <alignment horizontal="left" wrapText="1"/>
    </xf>
    <xf numFmtId="4" fontId="12" fillId="5" borderId="5" xfId="1" applyNumberFormat="1" applyFont="1" applyFill="1" applyBorder="1" applyAlignment="1">
      <alignment horizontal="right"/>
    </xf>
    <xf numFmtId="0" fontId="12" fillId="0" borderId="5" xfId="1" applyFont="1" applyBorder="1" applyAlignment="1" applyProtection="1">
      <alignment horizontal="left" wrapText="1"/>
      <protection locked="0"/>
    </xf>
    <xf numFmtId="0" fontId="15" fillId="0" borderId="5" xfId="0" applyFont="1" applyBorder="1" applyAlignment="1" applyProtection="1">
      <alignment horizontal="left" wrapText="1"/>
      <protection locked="0"/>
    </xf>
    <xf numFmtId="0" fontId="13" fillId="0" borderId="5" xfId="1" applyFont="1" applyBorder="1" applyAlignment="1" applyProtection="1">
      <alignment horizontal="left"/>
      <protection locked="0"/>
    </xf>
    <xf numFmtId="4" fontId="10" fillId="0" borderId="5" xfId="2" applyNumberFormat="1" applyFont="1" applyFill="1" applyBorder="1" applyAlignment="1" applyProtection="1">
      <alignment horizontal="center" vertical="center"/>
    </xf>
    <xf numFmtId="4" fontId="9" fillId="0" borderId="5" xfId="1" applyNumberFormat="1" applyFont="1" applyBorder="1" applyAlignment="1">
      <alignment horizontal="right"/>
    </xf>
    <xf numFmtId="4" fontId="9" fillId="0" borderId="0" xfId="1" applyNumberFormat="1" applyFont="1" applyAlignment="1">
      <alignment horizontal="right"/>
    </xf>
    <xf numFmtId="4" fontId="9" fillId="0" borderId="0" xfId="1" applyNumberFormat="1" applyFont="1" applyAlignment="1">
      <alignment horizontal="left"/>
    </xf>
    <xf numFmtId="0" fontId="9" fillId="0" borderId="0" xfId="1" applyFont="1" applyAlignment="1">
      <alignment horizontal="left"/>
    </xf>
    <xf numFmtId="2" fontId="10" fillId="0" borderId="6" xfId="2" applyNumberFormat="1" applyFont="1" applyFill="1" applyBorder="1" applyAlignment="1" applyProtection="1"/>
    <xf numFmtId="0" fontId="12" fillId="0" borderId="6" xfId="1" applyFont="1" applyBorder="1" applyAlignment="1">
      <alignment horizontal="left"/>
    </xf>
    <xf numFmtId="0" fontId="13" fillId="0" borderId="4" xfId="1" applyFont="1" applyBorder="1"/>
    <xf numFmtId="0" fontId="13" fillId="0" borderId="4" xfId="1" applyFont="1" applyBorder="1" applyAlignment="1">
      <alignment horizontal="left"/>
    </xf>
    <xf numFmtId="0" fontId="13" fillId="0" borderId="4" xfId="1" applyFont="1" applyBorder="1" applyAlignment="1" applyProtection="1">
      <alignment horizontal="left" wrapText="1"/>
      <protection locked="0"/>
    </xf>
    <xf numFmtId="17" fontId="13" fillId="0" borderId="4" xfId="1" applyNumberFormat="1" applyFont="1" applyBorder="1" applyAlignment="1">
      <alignment horizontal="left"/>
    </xf>
    <xf numFmtId="4" fontId="13" fillId="0" borderId="4" xfId="1" applyNumberFormat="1" applyFont="1" applyBorder="1" applyAlignment="1">
      <alignment horizontal="right"/>
    </xf>
    <xf numFmtId="4" fontId="12" fillId="5" borderId="4" xfId="1" applyNumberFormat="1" applyFont="1" applyFill="1" applyBorder="1" applyAlignment="1">
      <alignment horizontal="right"/>
    </xf>
    <xf numFmtId="4" fontId="12" fillId="0" borderId="12" xfId="1" applyNumberFormat="1" applyFont="1" applyBorder="1" applyAlignment="1">
      <alignment horizontal="right"/>
    </xf>
    <xf numFmtId="2" fontId="10" fillId="0" borderId="4" xfId="2" applyNumberFormat="1" applyFont="1" applyFill="1" applyBorder="1" applyAlignment="1" applyProtection="1">
      <alignment horizontal="center" vertical="center"/>
    </xf>
    <xf numFmtId="17" fontId="12" fillId="0" borderId="4" xfId="1" applyNumberFormat="1" applyFont="1" applyBorder="1" applyAlignment="1" applyProtection="1">
      <alignment horizontal="left"/>
      <protection locked="0"/>
    </xf>
    <xf numFmtId="4" fontId="12" fillId="2" borderId="12" xfId="1" applyNumberFormat="1" applyFont="1" applyFill="1" applyBorder="1" applyAlignment="1">
      <alignment horizontal="right"/>
    </xf>
    <xf numFmtId="4" fontId="12" fillId="2" borderId="5" xfId="1" applyNumberFormat="1" applyFont="1" applyFill="1" applyBorder="1" applyAlignment="1">
      <alignment horizontal="right"/>
    </xf>
    <xf numFmtId="4" fontId="12" fillId="5" borderId="12" xfId="1" applyNumberFormat="1" applyFont="1" applyFill="1" applyBorder="1" applyAlignment="1">
      <alignment horizontal="right"/>
    </xf>
    <xf numFmtId="4" fontId="13" fillId="2" borderId="12" xfId="1" applyNumberFormat="1" applyFont="1" applyFill="1" applyBorder="1" applyAlignment="1">
      <alignment horizontal="right"/>
    </xf>
    <xf numFmtId="4" fontId="13" fillId="2" borderId="5" xfId="1" applyNumberFormat="1" applyFont="1" applyFill="1" applyBorder="1" applyAlignment="1">
      <alignment horizontal="right"/>
    </xf>
    <xf numFmtId="0" fontId="13" fillId="0" borderId="7" xfId="1" applyFont="1" applyBorder="1" applyAlignment="1">
      <alignment horizontal="left"/>
    </xf>
    <xf numFmtId="0" fontId="13" fillId="0" borderId="7" xfId="1" applyFont="1" applyBorder="1" applyAlignment="1" applyProtection="1">
      <alignment wrapText="1"/>
      <protection locked="0"/>
    </xf>
    <xf numFmtId="17" fontId="13" fillId="0" borderId="7" xfId="1" applyNumberFormat="1" applyFont="1" applyBorder="1" applyAlignment="1">
      <alignment horizontal="left"/>
    </xf>
    <xf numFmtId="164" fontId="13" fillId="0" borderId="7" xfId="3" applyNumberFormat="1" applyFont="1" applyFill="1" applyBorder="1" applyAlignment="1" applyProtection="1">
      <alignment horizontal="right"/>
    </xf>
    <xf numFmtId="2" fontId="19" fillId="0" borderId="6" xfId="2" applyNumberFormat="1" applyFont="1" applyFill="1" applyBorder="1" applyAlignment="1" applyProtection="1">
      <alignment horizontal="center"/>
    </xf>
    <xf numFmtId="2" fontId="19" fillId="0" borderId="14" xfId="2" applyNumberFormat="1" applyFont="1" applyFill="1" applyBorder="1" applyAlignment="1" applyProtection="1"/>
    <xf numFmtId="2" fontId="19" fillId="0" borderId="15" xfId="2" applyNumberFormat="1" applyFont="1" applyFill="1" applyBorder="1" applyAlignment="1" applyProtection="1"/>
    <xf numFmtId="0" fontId="13" fillId="0" borderId="4" xfId="0" applyFont="1" applyBorder="1" applyAlignment="1" applyProtection="1">
      <alignment horizontal="left" wrapText="1"/>
      <protection locked="0"/>
    </xf>
    <xf numFmtId="17" fontId="13" fillId="0" borderId="4" xfId="1" applyNumberFormat="1" applyFont="1" applyBorder="1" applyAlignment="1" applyProtection="1">
      <alignment horizontal="left"/>
      <protection locked="0"/>
    </xf>
    <xf numFmtId="0" fontId="13" fillId="0" borderId="5" xfId="0" applyFont="1" applyBorder="1" applyAlignment="1" applyProtection="1">
      <alignment horizontal="left" wrapText="1"/>
      <protection locked="0"/>
    </xf>
    <xf numFmtId="17" fontId="13" fillId="0" borderId="5" xfId="1" applyNumberFormat="1" applyFont="1" applyBorder="1" applyAlignment="1" applyProtection="1">
      <alignment horizontal="left"/>
      <protection locked="0"/>
    </xf>
    <xf numFmtId="4" fontId="14" fillId="5" borderId="5" xfId="1" applyNumberFormat="1" applyFont="1" applyFill="1" applyBorder="1" applyAlignment="1">
      <alignment horizontal="right"/>
    </xf>
    <xf numFmtId="2" fontId="3" fillId="0" borderId="0" xfId="2" applyNumberFormat="1" applyFont="1" applyAlignment="1">
      <alignment vertical="center"/>
    </xf>
    <xf numFmtId="4" fontId="12" fillId="5" borderId="18" xfId="1" applyNumberFormat="1" applyFont="1" applyFill="1" applyBorder="1" applyAlignment="1">
      <alignment horizontal="right"/>
    </xf>
    <xf numFmtId="4" fontId="9" fillId="5" borderId="10" xfId="1" applyNumberFormat="1" applyFont="1" applyFill="1" applyBorder="1" applyAlignment="1">
      <alignment horizontal="right"/>
    </xf>
    <xf numFmtId="4" fontId="9" fillId="2" borderId="19" xfId="1" applyNumberFormat="1" applyFont="1" applyFill="1" applyBorder="1" applyAlignment="1">
      <alignment horizontal="right"/>
    </xf>
    <xf numFmtId="4" fontId="9" fillId="5" borderId="19" xfId="1" applyNumberFormat="1" applyFont="1" applyFill="1" applyBorder="1" applyAlignment="1">
      <alignment horizontal="right"/>
    </xf>
    <xf numFmtId="4" fontId="9" fillId="5" borderId="20" xfId="1" applyNumberFormat="1" applyFont="1" applyFill="1" applyBorder="1" applyAlignment="1">
      <alignment horizontal="right"/>
    </xf>
    <xf numFmtId="4" fontId="12" fillId="5" borderId="16" xfId="1" applyNumberFormat="1" applyFont="1" applyFill="1" applyBorder="1" applyAlignment="1">
      <alignment horizontal="right"/>
    </xf>
    <xf numFmtId="4" fontId="13" fillId="2" borderId="17" xfId="1" applyNumberFormat="1" applyFont="1" applyFill="1" applyBorder="1" applyAlignment="1">
      <alignment horizontal="right"/>
    </xf>
    <xf numFmtId="4" fontId="12" fillId="5" borderId="17" xfId="1" applyNumberFormat="1" applyFont="1" applyFill="1" applyBorder="1" applyAlignment="1">
      <alignment horizontal="right"/>
    </xf>
    <xf numFmtId="4" fontId="12" fillId="2" borderId="17" xfId="1" applyNumberFormat="1" applyFont="1" applyFill="1" applyBorder="1" applyAlignment="1">
      <alignment horizontal="right"/>
    </xf>
    <xf numFmtId="4" fontId="12" fillId="0" borderId="21" xfId="1" applyNumberFormat="1" applyFont="1" applyBorder="1" applyAlignment="1">
      <alignment horizontal="right"/>
    </xf>
    <xf numFmtId="4" fontId="14" fillId="5" borderId="17" xfId="1" applyNumberFormat="1" applyFont="1" applyFill="1" applyBorder="1" applyAlignment="1">
      <alignment horizontal="right"/>
    </xf>
    <xf numFmtId="4" fontId="14" fillId="5" borderId="19" xfId="1" applyNumberFormat="1" applyFont="1" applyFill="1" applyBorder="1" applyAlignment="1">
      <alignment horizontal="right"/>
    </xf>
    <xf numFmtId="2" fontId="14" fillId="0" borderId="5" xfId="2" applyNumberFormat="1" applyFont="1" applyFill="1" applyBorder="1" applyAlignment="1" applyProtection="1">
      <alignment horizontal="center" vertical="center"/>
    </xf>
    <xf numFmtId="4" fontId="9" fillId="2" borderId="11" xfId="1" applyNumberFormat="1" applyFont="1" applyFill="1" applyBorder="1" applyAlignment="1">
      <alignment horizontal="right"/>
    </xf>
    <xf numFmtId="2" fontId="19" fillId="0" borderId="6" xfId="2" applyNumberFormat="1" applyFont="1" applyFill="1" applyBorder="1" applyAlignment="1" applyProtection="1"/>
    <xf numFmtId="4" fontId="19" fillId="0" borderId="0" xfId="1" applyNumberFormat="1" applyFont="1" applyAlignment="1">
      <alignment horizontal="right"/>
    </xf>
    <xf numFmtId="4" fontId="14" fillId="0" borderId="17" xfId="1" applyNumberFormat="1" applyFont="1" applyBorder="1" applyAlignment="1">
      <alignment horizontal="right"/>
    </xf>
    <xf numFmtId="4" fontId="9" fillId="6" borderId="19" xfId="1" applyNumberFormat="1" applyFont="1" applyFill="1" applyBorder="1" applyAlignment="1">
      <alignment horizontal="right"/>
    </xf>
    <xf numFmtId="4" fontId="12" fillId="6" borderId="12" xfId="1" applyNumberFormat="1" applyFont="1" applyFill="1" applyBorder="1" applyAlignment="1">
      <alignment horizontal="right"/>
    </xf>
    <xf numFmtId="4" fontId="12" fillId="6" borderId="5" xfId="1" applyNumberFormat="1" applyFont="1" applyFill="1" applyBorder="1" applyAlignment="1">
      <alignment horizontal="right"/>
    </xf>
    <xf numFmtId="4" fontId="12" fillId="6" borderId="17" xfId="1" applyNumberFormat="1" applyFont="1" applyFill="1" applyBorder="1" applyAlignment="1">
      <alignment horizontal="right"/>
    </xf>
    <xf numFmtId="4" fontId="9" fillId="6" borderId="19" xfId="1" applyNumberFormat="1" applyFont="1" applyFill="1" applyBorder="1"/>
    <xf numFmtId="4" fontId="12" fillId="0" borderId="21" xfId="1" applyNumberFormat="1" applyFont="1" applyBorder="1"/>
    <xf numFmtId="4" fontId="14" fillId="0" borderId="16" xfId="1" applyNumberFormat="1" applyFont="1" applyBorder="1" applyAlignment="1">
      <alignment horizontal="right"/>
    </xf>
    <xf numFmtId="4" fontId="9" fillId="0" borderId="21" xfId="1" applyNumberFormat="1" applyFont="1" applyBorder="1" applyAlignment="1">
      <alignment horizontal="right"/>
    </xf>
    <xf numFmtId="4" fontId="10" fillId="4" borderId="5" xfId="2" applyNumberFormat="1" applyFont="1" applyFill="1" applyBorder="1" applyAlignment="1">
      <alignment horizontal="center"/>
    </xf>
    <xf numFmtId="4" fontId="12" fillId="0" borderId="5" xfId="0" applyNumberFormat="1" applyFont="1" applyBorder="1" applyAlignment="1">
      <alignment horizontal="left"/>
    </xf>
    <xf numFmtId="4" fontId="12" fillId="0" borderId="5" xfId="0" applyNumberFormat="1" applyFont="1" applyBorder="1"/>
    <xf numFmtId="4" fontId="13" fillId="0" borderId="5" xfId="0" applyNumberFormat="1" applyFont="1" applyBorder="1"/>
    <xf numFmtId="4" fontId="10" fillId="0" borderId="5" xfId="2" applyNumberFormat="1" applyFont="1" applyFill="1" applyBorder="1" applyAlignment="1"/>
    <xf numFmtId="4" fontId="15" fillId="0" borderId="5" xfId="2" applyNumberFormat="1" applyFont="1" applyBorder="1" applyAlignment="1">
      <alignment horizontal="left"/>
    </xf>
    <xf numFmtId="4" fontId="13" fillId="0" borderId="5" xfId="2" applyNumberFormat="1" applyFont="1" applyFill="1" applyBorder="1" applyAlignment="1">
      <alignment horizontal="left"/>
    </xf>
    <xf numFmtId="4" fontId="15" fillId="0" borderId="5" xfId="2" applyNumberFormat="1" applyFont="1" applyBorder="1" applyAlignment="1">
      <alignment horizontal="right"/>
    </xf>
    <xf numFmtId="4" fontId="15" fillId="0" borderId="5" xfId="2" applyNumberFormat="1" applyFont="1" applyBorder="1" applyAlignment="1"/>
    <xf numFmtId="4" fontId="15" fillId="4" borderId="5" xfId="2" applyNumberFormat="1" applyFont="1" applyFill="1" applyBorder="1" applyAlignment="1"/>
    <xf numFmtId="4" fontId="15" fillId="0" borderId="5" xfId="2" applyNumberFormat="1" applyFont="1" applyFill="1" applyBorder="1" applyAlignment="1"/>
    <xf numFmtId="4" fontId="15" fillId="0" borderId="5" xfId="2" applyNumberFormat="1" applyFont="1" applyFill="1" applyBorder="1" applyAlignment="1">
      <alignment horizontal="right"/>
    </xf>
    <xf numFmtId="4" fontId="15" fillId="0" borderId="13" xfId="2" applyNumberFormat="1" applyFont="1" applyFill="1" applyBorder="1" applyAlignment="1"/>
    <xf numFmtId="4" fontId="24" fillId="0" borderId="5" xfId="2" applyNumberFormat="1" applyFont="1" applyFill="1" applyBorder="1" applyAlignment="1">
      <alignment horizontal="left"/>
    </xf>
    <xf numFmtId="4" fontId="24" fillId="0" borderId="5" xfId="2" applyNumberFormat="1" applyFont="1" applyBorder="1" applyAlignment="1">
      <alignment horizontal="left"/>
    </xf>
    <xf numFmtId="4" fontId="13" fillId="0" borderId="13" xfId="2" applyNumberFormat="1" applyFont="1" applyBorder="1" applyAlignment="1"/>
    <xf numFmtId="4" fontId="13" fillId="0" borderId="5" xfId="2" applyNumberFormat="1" applyFont="1" applyBorder="1" applyAlignment="1"/>
    <xf numFmtId="2" fontId="15" fillId="0" borderId="0" xfId="2" applyNumberFormat="1" applyFont="1" applyAlignment="1">
      <alignment horizontal="left" vertical="center" indent="3"/>
    </xf>
    <xf numFmtId="2" fontId="25" fillId="0" borderId="5" xfId="2" applyNumberFormat="1" applyFont="1" applyBorder="1" applyAlignment="1">
      <alignment horizontal="left" wrapText="1" indent="1"/>
    </xf>
    <xf numFmtId="4" fontId="7" fillId="0" borderId="1" xfId="2" applyNumberFormat="1" applyFont="1" applyBorder="1" applyAlignment="1">
      <alignment horizontal="center" vertical="center"/>
    </xf>
    <xf numFmtId="4" fontId="7" fillId="0" borderId="2" xfId="2" applyNumberFormat="1" applyFont="1" applyBorder="1" applyAlignment="1">
      <alignment horizontal="center" vertical="center"/>
    </xf>
    <xf numFmtId="4" fontId="7" fillId="0" borderId="3" xfId="2" applyNumberFormat="1" applyFont="1" applyBorder="1" applyAlignment="1">
      <alignment horizontal="center" vertical="center"/>
    </xf>
    <xf numFmtId="4" fontId="12" fillId="4" borderId="4" xfId="0" applyNumberFormat="1" applyFont="1" applyFill="1" applyBorder="1" applyAlignment="1">
      <alignment horizontal="left"/>
    </xf>
    <xf numFmtId="4" fontId="10" fillId="4" borderId="4" xfId="2" applyNumberFormat="1" applyFont="1" applyFill="1" applyBorder="1" applyAlignment="1"/>
    <xf numFmtId="4" fontId="10" fillId="4" borderId="4" xfId="2" applyNumberFormat="1" applyFont="1" applyFill="1" applyBorder="1" applyAlignment="1">
      <alignment horizontal="center"/>
    </xf>
    <xf numFmtId="4" fontId="7" fillId="0" borderId="2" xfId="2" applyNumberFormat="1" applyFont="1" applyFill="1" applyBorder="1" applyAlignment="1">
      <alignment horizontal="center" vertical="center"/>
    </xf>
    <xf numFmtId="4" fontId="13" fillId="0" borderId="5" xfId="0" applyNumberFormat="1" applyFont="1" applyBorder="1" applyAlignment="1">
      <alignment horizontal="left" indent="1"/>
    </xf>
    <xf numFmtId="4" fontId="15" fillId="0" borderId="5" xfId="2" applyNumberFormat="1" applyFont="1" applyBorder="1" applyAlignment="1">
      <alignment horizontal="left" indent="1"/>
    </xf>
    <xf numFmtId="4" fontId="14" fillId="4" borderId="4" xfId="0" applyNumberFormat="1" applyFont="1" applyFill="1" applyBorder="1" applyAlignment="1">
      <alignment horizontal="left"/>
    </xf>
    <xf numFmtId="4" fontId="13" fillId="0" borderId="12" xfId="2" applyNumberFormat="1" applyFont="1" applyFill="1" applyBorder="1" applyAlignment="1">
      <alignment horizontal="left"/>
    </xf>
    <xf numFmtId="4" fontId="13" fillId="0" borderId="6" xfId="0" applyNumberFormat="1" applyFont="1" applyBorder="1" applyAlignment="1">
      <alignment horizontal="left" indent="1"/>
    </xf>
    <xf numFmtId="4" fontId="22" fillId="0" borderId="6" xfId="0" applyNumberFormat="1" applyFont="1" applyBorder="1" applyAlignment="1">
      <alignment horizontal="left"/>
    </xf>
    <xf numFmtId="4" fontId="22" fillId="0" borderId="6" xfId="5" applyNumberFormat="1" applyFont="1" applyBorder="1" applyAlignment="1">
      <alignment horizontal="right"/>
    </xf>
    <xf numFmtId="4" fontId="13" fillId="0" borderId="6" xfId="5" applyNumberFormat="1" applyFont="1" applyBorder="1" applyAlignment="1">
      <alignment horizontal="right"/>
    </xf>
    <xf numFmtId="4" fontId="23" fillId="0" borderId="6" xfId="5" applyNumberFormat="1" applyFont="1" applyFill="1" applyBorder="1" applyAlignment="1">
      <alignment horizontal="right"/>
    </xf>
    <xf numFmtId="4" fontId="14" fillId="2" borderId="2" xfId="0" applyNumberFormat="1" applyFont="1" applyFill="1" applyBorder="1" applyAlignment="1">
      <alignment horizontal="left"/>
    </xf>
    <xf numFmtId="44" fontId="14" fillId="2" borderId="2" xfId="2" applyFont="1" applyFill="1" applyBorder="1" applyAlignment="1">
      <alignment horizontal="right"/>
    </xf>
    <xf numFmtId="44" fontId="23" fillId="0" borderId="2" xfId="2" applyFont="1" applyFill="1" applyBorder="1" applyAlignment="1">
      <alignment horizontal="right"/>
    </xf>
    <xf numFmtId="44" fontId="14" fillId="2" borderId="3" xfId="2" applyFont="1" applyFill="1" applyBorder="1" applyAlignment="1">
      <alignment horizontal="right"/>
    </xf>
    <xf numFmtId="4" fontId="15" fillId="0" borderId="12" xfId="2" applyNumberFormat="1" applyFont="1" applyBorder="1" applyAlignment="1"/>
    <xf numFmtId="4" fontId="13" fillId="0" borderId="7" xfId="0" applyNumberFormat="1" applyFont="1" applyBorder="1" applyAlignment="1">
      <alignment horizontal="left" indent="1"/>
    </xf>
    <xf numFmtId="4" fontId="21" fillId="0" borderId="7" xfId="0" applyNumberFormat="1" applyFont="1" applyBorder="1" applyAlignment="1">
      <alignment horizontal="left"/>
    </xf>
    <xf numFmtId="4" fontId="21" fillId="0" borderId="7" xfId="0" applyNumberFormat="1" applyFont="1" applyBorder="1" applyAlignment="1">
      <alignment horizontal="right"/>
    </xf>
    <xf numFmtId="4" fontId="23" fillId="0" borderId="7" xfId="2" applyNumberFormat="1" applyFont="1" applyFill="1" applyBorder="1" applyAlignment="1">
      <alignment horizontal="right"/>
    </xf>
    <xf numFmtId="4" fontId="13" fillId="0" borderId="7" xfId="0" applyNumberFormat="1" applyFont="1" applyBorder="1" applyAlignment="1">
      <alignment horizontal="right"/>
    </xf>
    <xf numFmtId="4" fontId="10" fillId="4" borderId="4" xfId="2" applyNumberFormat="1" applyFont="1" applyFill="1" applyBorder="1" applyAlignment="1">
      <alignment horizontal="left"/>
    </xf>
    <xf numFmtId="4" fontId="15" fillId="4" borderId="4" xfId="2" applyNumberFormat="1" applyFont="1" applyFill="1" applyBorder="1" applyAlignment="1">
      <alignment horizontal="left"/>
    </xf>
    <xf numFmtId="4" fontId="15" fillId="4" borderId="4" xfId="2" applyNumberFormat="1" applyFont="1" applyFill="1" applyBorder="1" applyAlignment="1"/>
    <xf numFmtId="4" fontId="10" fillId="2" borderId="1" xfId="2" applyNumberFormat="1" applyFont="1" applyFill="1" applyBorder="1" applyAlignment="1">
      <alignment horizontal="right"/>
    </xf>
    <xf numFmtId="4" fontId="10" fillId="2" borderId="2" xfId="2" applyNumberFormat="1" applyFont="1" applyFill="1" applyBorder="1" applyAlignment="1">
      <alignment horizontal="left"/>
    </xf>
    <xf numFmtId="44" fontId="10" fillId="2" borderId="2" xfId="2" applyFont="1" applyFill="1" applyBorder="1" applyAlignment="1">
      <alignment horizontal="right"/>
    </xf>
    <xf numFmtId="44" fontId="15" fillId="0" borderId="2" xfId="2" applyFont="1" applyBorder="1" applyAlignment="1">
      <alignment horizontal="right"/>
    </xf>
    <xf numFmtId="44" fontId="10" fillId="2" borderId="3" xfId="2" applyFont="1" applyFill="1" applyBorder="1" applyAlignment="1">
      <alignment horizontal="right"/>
    </xf>
    <xf numFmtId="4" fontId="15" fillId="0" borderId="6" xfId="2" applyNumberFormat="1" applyFont="1" applyBorder="1" applyAlignment="1">
      <alignment horizontal="left" indent="1"/>
    </xf>
    <xf numFmtId="4" fontId="15" fillId="0" borderId="6" xfId="2" applyNumberFormat="1" applyFont="1" applyBorder="1" applyAlignment="1">
      <alignment horizontal="left"/>
    </xf>
    <xf numFmtId="4" fontId="15" fillId="0" borderId="6" xfId="2" applyNumberFormat="1" applyFont="1" applyBorder="1" applyAlignment="1"/>
    <xf numFmtId="4" fontId="15" fillId="0" borderId="6" xfId="2" applyNumberFormat="1" applyFont="1" applyFill="1" applyBorder="1" applyAlignment="1"/>
    <xf numFmtId="4" fontId="15" fillId="0" borderId="6" xfId="2" applyNumberFormat="1" applyFont="1" applyFill="1" applyBorder="1" applyAlignment="1">
      <alignment horizontal="right"/>
    </xf>
    <xf numFmtId="4" fontId="15" fillId="4" borderId="4" xfId="2" applyNumberFormat="1" applyFont="1" applyFill="1" applyBorder="1" applyAlignment="1">
      <alignment horizontal="right"/>
    </xf>
    <xf numFmtId="4" fontId="10" fillId="2" borderId="2" xfId="2" applyNumberFormat="1" applyFont="1" applyFill="1" applyBorder="1" applyAlignment="1">
      <alignment horizontal="center"/>
    </xf>
    <xf numFmtId="44" fontId="15" fillId="0" borderId="2" xfId="2" applyFont="1" applyBorder="1" applyAlignment="1">
      <alignment horizontal="left"/>
    </xf>
    <xf numFmtId="4" fontId="15" fillId="2" borderId="2" xfId="2" applyNumberFormat="1" applyFont="1" applyFill="1" applyBorder="1" applyAlignment="1">
      <alignment horizontal="left"/>
    </xf>
    <xf numFmtId="44" fontId="10" fillId="2" borderId="2" xfId="2" applyFont="1" applyFill="1" applyBorder="1" applyAlignment="1"/>
    <xf numFmtId="4" fontId="13" fillId="0" borderId="5" xfId="2" applyNumberFormat="1" applyFont="1" applyBorder="1" applyAlignment="1">
      <alignment horizontal="left" indent="1"/>
    </xf>
    <xf numFmtId="4" fontId="13" fillId="2" borderId="8" xfId="1" applyNumberFormat="1" applyFont="1" applyFill="1" applyBorder="1" applyAlignment="1">
      <alignment horizontal="left" vertical="center" indent="1"/>
    </xf>
    <xf numFmtId="4" fontId="13" fillId="2" borderId="9" xfId="1" applyNumberFormat="1" applyFont="1" applyFill="1" applyBorder="1" applyAlignment="1">
      <alignment vertical="center"/>
    </xf>
    <xf numFmtId="4" fontId="14" fillId="5" borderId="1" xfId="0" applyNumberFormat="1" applyFont="1" applyFill="1" applyBorder="1" applyAlignment="1">
      <alignment horizontal="right"/>
    </xf>
    <xf numFmtId="10" fontId="13" fillId="0" borderId="5" xfId="3" applyNumberFormat="1" applyFont="1" applyFill="1" applyBorder="1" applyAlignment="1" applyProtection="1">
      <alignment horizontal="right"/>
    </xf>
    <xf numFmtId="4" fontId="13" fillId="5" borderId="5" xfId="1" applyNumberFormat="1" applyFont="1" applyFill="1" applyBorder="1" applyAlignment="1">
      <alignment horizontal="right"/>
    </xf>
    <xf numFmtId="2" fontId="4" fillId="0" borderId="0" xfId="2" applyNumberFormat="1" applyFont="1" applyAlignment="1">
      <alignment horizontal="left"/>
    </xf>
    <xf numFmtId="2" fontId="15" fillId="0" borderId="0" xfId="2" applyNumberFormat="1" applyFont="1" applyAlignment="1"/>
    <xf numFmtId="0" fontId="27" fillId="0" borderId="23" xfId="0" applyFont="1" applyBorder="1" applyAlignment="1">
      <alignment horizontal="left" wrapText="1"/>
    </xf>
    <xf numFmtId="2" fontId="15" fillId="0" borderId="6" xfId="2" applyNumberFormat="1" applyFont="1" applyBorder="1" applyAlignment="1">
      <alignment horizontal="left" indent="1"/>
    </xf>
    <xf numFmtId="4" fontId="7" fillId="0" borderId="24" xfId="2" applyNumberFormat="1" applyFont="1" applyBorder="1" applyAlignment="1">
      <alignment horizontal="center" vertical="center"/>
    </xf>
    <xf numFmtId="2" fontId="15" fillId="0" borderId="5" xfId="2" applyNumberFormat="1" applyFont="1" applyFill="1" applyBorder="1" applyAlignment="1">
      <alignment horizontal="left"/>
    </xf>
    <xf numFmtId="4" fontId="23" fillId="0" borderId="13" xfId="2" applyNumberFormat="1" applyFont="1" applyFill="1" applyBorder="1" applyAlignment="1"/>
    <xf numFmtId="0" fontId="14" fillId="3" borderId="1" xfId="1" applyFont="1" applyFill="1" applyBorder="1" applyAlignment="1">
      <alignment horizontal="center" vertical="center" wrapText="1"/>
    </xf>
    <xf numFmtId="0" fontId="14" fillId="3" borderId="2" xfId="1" applyFont="1" applyFill="1" applyBorder="1" applyAlignment="1">
      <alignment horizontal="center" vertical="center" wrapText="1"/>
    </xf>
    <xf numFmtId="0" fontId="14" fillId="3" borderId="2" xfId="1" applyFont="1" applyFill="1" applyBorder="1" applyAlignment="1" applyProtection="1">
      <alignment horizontal="center" vertical="center" wrapText="1"/>
      <protection locked="0"/>
    </xf>
    <xf numFmtId="4" fontId="14" fillId="3" borderId="2" xfId="1" applyNumberFormat="1" applyFont="1" applyFill="1" applyBorder="1" applyAlignment="1">
      <alignment horizontal="center" vertical="center" wrapText="1"/>
    </xf>
    <xf numFmtId="4" fontId="9" fillId="3" borderId="2" xfId="1" applyNumberFormat="1" applyFont="1" applyFill="1" applyBorder="1" applyAlignment="1">
      <alignment horizontal="center" vertical="center" wrapText="1"/>
    </xf>
    <xf numFmtId="4" fontId="10" fillId="3" borderId="2" xfId="2" applyNumberFormat="1" applyFont="1" applyFill="1" applyBorder="1" applyAlignment="1" applyProtection="1">
      <alignment horizontal="center" vertical="center" wrapText="1"/>
    </xf>
    <xf numFmtId="4" fontId="10" fillId="3" borderId="3" xfId="2" applyNumberFormat="1" applyFont="1" applyFill="1" applyBorder="1" applyAlignment="1" applyProtection="1">
      <alignment horizontal="center" vertical="center" wrapText="1"/>
    </xf>
    <xf numFmtId="4" fontId="9" fillId="3" borderId="25" xfId="1" applyNumberFormat="1" applyFont="1" applyFill="1" applyBorder="1" applyAlignment="1">
      <alignment horizontal="center" vertical="center" wrapText="1"/>
    </xf>
    <xf numFmtId="4" fontId="9" fillId="3" borderId="3" xfId="1" applyNumberFormat="1" applyFont="1" applyFill="1" applyBorder="1" applyAlignment="1">
      <alignment horizontal="center" vertical="center" wrapText="1"/>
    </xf>
    <xf numFmtId="4" fontId="12" fillId="0" borderId="0" xfId="1" applyNumberFormat="1" applyFont="1" applyAlignment="1">
      <alignment horizontal="center" vertical="center" wrapText="1"/>
    </xf>
    <xf numFmtId="0" fontId="12" fillId="0" borderId="0" xfId="1" applyFont="1" applyAlignment="1">
      <alignment horizontal="center" vertical="center" wrapText="1"/>
    </xf>
    <xf numFmtId="2" fontId="10" fillId="0" borderId="6" xfId="2" applyNumberFormat="1" applyFont="1" applyFill="1" applyBorder="1" applyAlignment="1" applyProtection="1">
      <alignment horizontal="center" vertical="center"/>
    </xf>
    <xf numFmtId="0" fontId="13" fillId="0" borderId="6" xfId="1" applyFont="1" applyBorder="1" applyAlignment="1">
      <alignment horizontal="left"/>
    </xf>
    <xf numFmtId="0" fontId="13" fillId="0" borderId="6" xfId="1" applyFont="1" applyBorder="1" applyAlignment="1" applyProtection="1">
      <alignment wrapText="1"/>
      <protection locked="0"/>
    </xf>
    <xf numFmtId="17" fontId="13" fillId="0" borderId="6" xfId="1" applyNumberFormat="1" applyFont="1" applyBorder="1" applyAlignment="1">
      <alignment horizontal="left"/>
    </xf>
    <xf numFmtId="164" fontId="13" fillId="0" borderId="6" xfId="3" applyNumberFormat="1" applyFont="1" applyFill="1" applyBorder="1" applyAlignment="1" applyProtection="1">
      <alignment horizontal="right"/>
    </xf>
    <xf numFmtId="4" fontId="14" fillId="5" borderId="26" xfId="1" applyNumberFormat="1" applyFont="1" applyFill="1" applyBorder="1" applyAlignment="1">
      <alignment horizontal="right"/>
    </xf>
    <xf numFmtId="4" fontId="9" fillId="5" borderId="11" xfId="1" applyNumberFormat="1" applyFont="1" applyFill="1" applyBorder="1" applyAlignment="1">
      <alignment horizontal="right"/>
    </xf>
    <xf numFmtId="4" fontId="12" fillId="5" borderId="27" xfId="1" applyNumberFormat="1" applyFont="1" applyFill="1" applyBorder="1" applyAlignment="1">
      <alignment horizontal="right"/>
    </xf>
    <xf numFmtId="4" fontId="12" fillId="5" borderId="6" xfId="1" applyNumberFormat="1" applyFont="1" applyFill="1" applyBorder="1" applyAlignment="1">
      <alignment horizontal="right"/>
    </xf>
    <xf numFmtId="4" fontId="12" fillId="5" borderId="26" xfId="1" applyNumberFormat="1" applyFont="1" applyFill="1" applyBorder="1" applyAlignment="1">
      <alignment horizontal="right"/>
    </xf>
    <xf numFmtId="4" fontId="12" fillId="0" borderId="27" xfId="1" applyNumberFormat="1" applyFont="1" applyBorder="1" applyAlignment="1">
      <alignment horizontal="right"/>
    </xf>
    <xf numFmtId="4" fontId="12" fillId="0" borderId="28" xfId="1" applyNumberFormat="1" applyFont="1" applyBorder="1" applyAlignment="1">
      <alignment horizontal="right"/>
    </xf>
    <xf numFmtId="4" fontId="14" fillId="5" borderId="24" xfId="1" applyNumberFormat="1" applyFont="1" applyFill="1" applyBorder="1" applyAlignment="1">
      <alignment horizontal="right"/>
    </xf>
    <xf numFmtId="4" fontId="14" fillId="5" borderId="30" xfId="1" applyNumberFormat="1" applyFont="1" applyFill="1" applyBorder="1" applyAlignment="1">
      <alignment horizontal="right"/>
    </xf>
    <xf numFmtId="4" fontId="14" fillId="5" borderId="2" xfId="1" applyNumberFormat="1" applyFont="1" applyFill="1" applyBorder="1" applyAlignment="1">
      <alignment horizontal="right"/>
    </xf>
    <xf numFmtId="4" fontId="9" fillId="0" borderId="30" xfId="1" applyNumberFormat="1" applyFont="1" applyBorder="1" applyAlignment="1">
      <alignment horizontal="right"/>
    </xf>
    <xf numFmtId="4" fontId="14" fillId="5" borderId="29" xfId="1" applyNumberFormat="1" applyFont="1" applyFill="1" applyBorder="1" applyAlignment="1">
      <alignment horizontal="right"/>
    </xf>
    <xf numFmtId="4" fontId="14" fillId="0" borderId="22" xfId="1" applyNumberFormat="1" applyFont="1" applyBorder="1" applyAlignment="1">
      <alignment horizontal="right"/>
    </xf>
    <xf numFmtId="4" fontId="9" fillId="5" borderId="24" xfId="1" applyNumberFormat="1" applyFont="1" applyFill="1" applyBorder="1" applyAlignment="1">
      <alignment horizontal="right"/>
    </xf>
    <xf numFmtId="4" fontId="14" fillId="0" borderId="30" xfId="1" applyNumberFormat="1" applyFont="1" applyBorder="1" applyAlignment="1">
      <alignment horizontal="right"/>
    </xf>
    <xf numFmtId="2" fontId="3" fillId="0" borderId="0" xfId="2" applyNumberFormat="1" applyFont="1" applyAlignment="1">
      <alignment horizontal="left" vertical="top"/>
    </xf>
    <xf numFmtId="4" fontId="15" fillId="0" borderId="5" xfId="2" applyNumberFormat="1" applyFont="1" applyBorder="1" applyAlignment="1">
      <alignment horizontal="center" vertical="center"/>
    </xf>
    <xf numFmtId="2" fontId="15" fillId="7" borderId="8" xfId="2" applyNumberFormat="1" applyFont="1" applyFill="1" applyBorder="1" applyAlignment="1">
      <alignment horizontal="left" vertical="center" wrapText="1"/>
    </xf>
    <xf numFmtId="2" fontId="15" fillId="7" borderId="22" xfId="2" applyNumberFormat="1" applyFont="1" applyFill="1" applyBorder="1" applyAlignment="1">
      <alignment horizontal="left" vertical="center" wrapText="1"/>
    </xf>
    <xf numFmtId="2" fontId="15" fillId="7" borderId="9" xfId="2" applyNumberFormat="1" applyFont="1" applyFill="1" applyBorder="1" applyAlignment="1">
      <alignment horizontal="left" vertical="center" wrapText="1"/>
    </xf>
    <xf numFmtId="0" fontId="2" fillId="2" borderId="1" xfId="1" applyFont="1" applyFill="1" applyBorder="1" applyAlignment="1">
      <alignment horizontal="center"/>
    </xf>
    <xf numFmtId="0" fontId="2" fillId="2" borderId="2" xfId="1" applyFont="1" applyFill="1" applyBorder="1" applyAlignment="1">
      <alignment horizontal="center"/>
    </xf>
    <xf numFmtId="0" fontId="2" fillId="2" borderId="29" xfId="1" applyFont="1" applyFill="1" applyBorder="1" applyAlignment="1">
      <alignment horizontal="center"/>
    </xf>
    <xf numFmtId="4" fontId="2" fillId="3" borderId="6" xfId="2" applyNumberFormat="1" applyFont="1" applyFill="1" applyBorder="1" applyAlignment="1" applyProtection="1">
      <alignment horizontal="center" vertical="center"/>
    </xf>
    <xf numFmtId="4" fontId="7" fillId="3" borderId="5" xfId="2" applyNumberFormat="1" applyFont="1" applyFill="1" applyBorder="1" applyAlignment="1" applyProtection="1">
      <alignment horizontal="center" vertical="center"/>
    </xf>
  </cellXfs>
  <cellStyles count="6">
    <cellStyle name="Comma" xfId="5" builtinId="3"/>
    <cellStyle name="Currency" xfId="2" builtinId="4"/>
    <cellStyle name="Hyperlink" xfId="4" builtinId="8"/>
    <cellStyle name="Normal" xfId="0" builtinId="0"/>
    <cellStyle name="Normal 2" xfId="1" xr:uid="{A6B2EC21-F441-D041-B91C-C651238ACB3C}"/>
    <cellStyle name="Percent" xfId="3" builtinId="5"/>
  </cellStyles>
  <dxfs count="0"/>
  <tableStyles count="0" defaultTableStyle="TableStyleMedium9" defaultPivotStyle="PivotStyleLight16"/>
  <colors>
    <mruColors>
      <color rgb="FF9B6121"/>
      <color rgb="FF9B504C"/>
      <color rgb="FFDCE6F1"/>
      <color rgb="FFD8E4BC"/>
      <color rgb="FFFFFFCC"/>
      <color rgb="FFEAF1DE"/>
      <color rgb="FFBFBFBF"/>
      <color rgb="FFBFBFFF"/>
      <color rgb="FFD9D7C4"/>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37A97-2C9D-B344-85D9-EB79217EE167}">
  <sheetPr>
    <tabColor theme="1"/>
    <pageSetUpPr fitToPage="1"/>
  </sheetPr>
  <dimension ref="A1:I43"/>
  <sheetViews>
    <sheetView tabSelected="1" zoomScaleNormal="100" workbookViewId="0">
      <selection activeCell="D6" sqref="D6"/>
    </sheetView>
  </sheetViews>
  <sheetFormatPr baseColWidth="10" defaultColWidth="9" defaultRowHeight="30" customHeight="1" x14ac:dyDescent="0.15"/>
  <cols>
    <col min="1" max="1" width="51" style="4" customWidth="1"/>
    <col min="2" max="2" width="4.3984375" style="4" customWidth="1"/>
    <col min="3" max="3" width="26" style="3" customWidth="1"/>
    <col min="4" max="4" width="26" style="5" customWidth="1"/>
    <col min="5" max="5" width="4.19921875" style="4" customWidth="1"/>
    <col min="6" max="6" width="26" style="5" customWidth="1"/>
    <col min="7" max="7" width="66" style="3" customWidth="1"/>
    <col min="8" max="8" width="24.3984375" style="4" customWidth="1"/>
    <col min="9" max="9" width="14.59765625" style="4" customWidth="1"/>
    <col min="10" max="10" width="13.19921875" style="4" bestFit="1" customWidth="1"/>
    <col min="11" max="16384" width="9" style="4"/>
  </cols>
  <sheetData>
    <row r="1" spans="1:7" ht="30" customHeight="1" thickBot="1" x14ac:dyDescent="0.2">
      <c r="A1" s="200" t="s">
        <v>189</v>
      </c>
      <c r="B1" s="200"/>
      <c r="C1" s="200"/>
      <c r="D1" s="200"/>
      <c r="E1" s="1"/>
      <c r="F1" s="1"/>
      <c r="G1" s="2"/>
    </row>
    <row r="2" spans="1:7" ht="30" customHeight="1" thickBot="1" x14ac:dyDescent="0.2">
      <c r="A2" s="67"/>
      <c r="B2" s="67"/>
      <c r="C2" s="67"/>
      <c r="D2" s="166" t="s">
        <v>204</v>
      </c>
      <c r="E2" s="1"/>
      <c r="F2" s="4"/>
      <c r="G2" s="2"/>
    </row>
    <row r="3" spans="1:7" ht="30" customHeight="1" thickBot="1" x14ac:dyDescent="0.2">
      <c r="A3" s="112" t="s">
        <v>203</v>
      </c>
      <c r="B3" s="113"/>
      <c r="C3" s="113" t="s">
        <v>44</v>
      </c>
      <c r="D3" s="113" t="s">
        <v>51</v>
      </c>
      <c r="E3" s="113"/>
      <c r="F3" s="113" t="s">
        <v>148</v>
      </c>
      <c r="G3" s="114"/>
    </row>
    <row r="4" spans="1:7" ht="30" customHeight="1" thickBot="1" x14ac:dyDescent="0.2">
      <c r="A4" s="112" t="s">
        <v>7</v>
      </c>
      <c r="B4" s="113"/>
      <c r="C4" s="118" t="s">
        <v>8</v>
      </c>
      <c r="D4" s="118" t="s">
        <v>8</v>
      </c>
      <c r="E4" s="118"/>
      <c r="F4" s="118" t="s">
        <v>8</v>
      </c>
      <c r="G4" s="114" t="s">
        <v>57</v>
      </c>
    </row>
    <row r="5" spans="1:7" ht="30" customHeight="1" x14ac:dyDescent="0.2">
      <c r="A5" s="121" t="s">
        <v>186</v>
      </c>
      <c r="B5" s="115"/>
      <c r="C5" s="115"/>
      <c r="D5" s="115"/>
      <c r="E5" s="116"/>
      <c r="F5" s="115"/>
      <c r="G5" s="117"/>
    </row>
    <row r="6" spans="1:7" ht="30" customHeight="1" x14ac:dyDescent="0.2">
      <c r="A6" s="119" t="s">
        <v>185</v>
      </c>
      <c r="B6" s="94"/>
      <c r="C6" s="95">
        <v>0</v>
      </c>
      <c r="D6" s="96">
        <v>7</v>
      </c>
      <c r="E6" s="97"/>
      <c r="F6" s="96">
        <f>AVERAGE(D6:D6)</f>
        <v>7</v>
      </c>
      <c r="G6" s="98" t="s">
        <v>191</v>
      </c>
    </row>
    <row r="7" spans="1:7" s="7" customFormat="1" ht="30" customHeight="1" thickBot="1" x14ac:dyDescent="0.25">
      <c r="A7" s="123" t="s">
        <v>187</v>
      </c>
      <c r="B7" s="124"/>
      <c r="C7" s="125">
        <v>0</v>
      </c>
      <c r="D7" s="126">
        <v>125</v>
      </c>
      <c r="E7" s="127"/>
      <c r="F7" s="126">
        <f>SUM(D7:D7)</f>
        <v>125</v>
      </c>
      <c r="G7" s="99" t="s">
        <v>132</v>
      </c>
    </row>
    <row r="8" spans="1:7" s="7" customFormat="1" ht="30" customHeight="1" thickBot="1" x14ac:dyDescent="0.25">
      <c r="A8" s="159" t="s">
        <v>130</v>
      </c>
      <c r="B8" s="128"/>
      <c r="C8" s="129"/>
      <c r="D8" s="129">
        <f>D7*D6</f>
        <v>875</v>
      </c>
      <c r="E8" s="130"/>
      <c r="F8" s="131">
        <f>SUM(D8:D8)</f>
        <v>875</v>
      </c>
      <c r="G8" s="122" t="s">
        <v>127</v>
      </c>
    </row>
    <row r="9" spans="1:7" s="7" customFormat="1" ht="30" customHeight="1" thickBot="1" x14ac:dyDescent="0.25">
      <c r="A9" s="133" t="s">
        <v>188</v>
      </c>
      <c r="B9" s="134"/>
      <c r="C9" s="135">
        <v>0</v>
      </c>
      <c r="D9" s="135">
        <v>100</v>
      </c>
      <c r="E9" s="136"/>
      <c r="F9" s="137">
        <f>SUM(D9:D9)</f>
        <v>100</v>
      </c>
      <c r="G9" s="99" t="s">
        <v>192</v>
      </c>
    </row>
    <row r="10" spans="1:7" ht="30" customHeight="1" thickBot="1" x14ac:dyDescent="0.25">
      <c r="A10" s="141" t="s">
        <v>9</v>
      </c>
      <c r="B10" s="142"/>
      <c r="C10" s="143">
        <f>SUM(C8:C9)</f>
        <v>0</v>
      </c>
      <c r="D10" s="143">
        <f t="shared" ref="D10" si="0">SUM(D8:D9)</f>
        <v>975</v>
      </c>
      <c r="E10" s="144"/>
      <c r="F10" s="145">
        <f>SUM(D10:D10)</f>
        <v>975</v>
      </c>
      <c r="G10" s="132"/>
    </row>
    <row r="11" spans="1:7" ht="30" customHeight="1" x14ac:dyDescent="0.2">
      <c r="A11" s="138" t="s">
        <v>0</v>
      </c>
      <c r="B11" s="139"/>
      <c r="C11" s="140"/>
      <c r="D11" s="140"/>
      <c r="E11" s="139"/>
      <c r="F11" s="140"/>
      <c r="G11" s="102"/>
    </row>
    <row r="12" spans="1:7" ht="30" customHeight="1" x14ac:dyDescent="0.2">
      <c r="A12" s="156" t="s">
        <v>10</v>
      </c>
      <c r="B12" s="98"/>
      <c r="C12" s="103">
        <f>'Page 2 Buget Standards Wheat'!J30</f>
        <v>45</v>
      </c>
      <c r="D12" s="104">
        <f>'Page 2 Buget Standards Wheat'!J81</f>
        <v>0</v>
      </c>
      <c r="E12" s="98"/>
      <c r="F12" s="104">
        <f t="shared" ref="F12:F25" si="1">SUM(D12:D12)</f>
        <v>0</v>
      </c>
      <c r="G12" s="201" t="s">
        <v>128</v>
      </c>
    </row>
    <row r="13" spans="1:7" ht="30" customHeight="1" x14ac:dyDescent="0.2">
      <c r="A13" s="120" t="s">
        <v>49</v>
      </c>
      <c r="B13" s="98"/>
      <c r="C13" s="101">
        <f>'Page 2 Buget Standards Wheat'!K30</f>
        <v>70</v>
      </c>
      <c r="D13" s="104">
        <f>'Page 2 Buget Standards Wheat'!K81</f>
        <v>94.25</v>
      </c>
      <c r="E13" s="98"/>
      <c r="F13" s="104">
        <f t="shared" si="1"/>
        <v>94.25</v>
      </c>
      <c r="G13" s="201"/>
    </row>
    <row r="14" spans="1:7" ht="30" customHeight="1" x14ac:dyDescent="0.2">
      <c r="A14" s="120" t="s">
        <v>11</v>
      </c>
      <c r="B14" s="98"/>
      <c r="C14" s="101">
        <f>'Page 2 Buget Standards Wheat'!L30</f>
        <v>31.2</v>
      </c>
      <c r="D14" s="103">
        <f>'Page 2 Buget Standards Wheat'!L81</f>
        <v>41.969400000000007</v>
      </c>
      <c r="E14" s="98"/>
      <c r="F14" s="104">
        <f t="shared" si="1"/>
        <v>41.969400000000007</v>
      </c>
      <c r="G14" s="201"/>
    </row>
    <row r="15" spans="1:7" ht="30" customHeight="1" x14ac:dyDescent="0.2">
      <c r="A15" s="120" t="s">
        <v>12</v>
      </c>
      <c r="B15" s="98"/>
      <c r="C15" s="101">
        <f>'Page 2 Buget Standards Wheat'!M30</f>
        <v>98.699999999999989</v>
      </c>
      <c r="D15" s="103">
        <f>'Page 2 Buget Standards Wheat'!M81</f>
        <v>99.202500000000001</v>
      </c>
      <c r="E15" s="98"/>
      <c r="F15" s="104">
        <f t="shared" si="1"/>
        <v>99.202500000000001</v>
      </c>
      <c r="G15" s="201"/>
    </row>
    <row r="16" spans="1:7" ht="30" customHeight="1" x14ac:dyDescent="0.2">
      <c r="A16" s="120" t="s">
        <v>13</v>
      </c>
      <c r="B16" s="98"/>
      <c r="C16" s="104">
        <f>'Page 2 Buget Standards Wheat'!N30</f>
        <v>0</v>
      </c>
      <c r="D16" s="103">
        <f>'Page 2 Buget Standards Wheat'!N81</f>
        <v>6</v>
      </c>
      <c r="E16" s="98"/>
      <c r="F16" s="104">
        <f t="shared" si="1"/>
        <v>6</v>
      </c>
      <c r="G16" s="201"/>
    </row>
    <row r="17" spans="1:7" ht="30" customHeight="1" x14ac:dyDescent="0.2">
      <c r="A17" s="120" t="s">
        <v>14</v>
      </c>
      <c r="B17" s="98"/>
      <c r="C17" s="104">
        <f>'Page 2 Buget Standards Wheat'!O30</f>
        <v>0</v>
      </c>
      <c r="D17" s="103">
        <f>'Page 2 Buget Standards Wheat'!O81</f>
        <v>6</v>
      </c>
      <c r="E17" s="98"/>
      <c r="F17" s="104">
        <f t="shared" si="1"/>
        <v>6</v>
      </c>
      <c r="G17" s="201"/>
    </row>
    <row r="18" spans="1:7" ht="30" customHeight="1" x14ac:dyDescent="0.2">
      <c r="A18" s="120" t="s">
        <v>15</v>
      </c>
      <c r="B18" s="98"/>
      <c r="C18" s="101">
        <f>'Page 2 Buget Standards Wheat'!P30</f>
        <v>0</v>
      </c>
      <c r="D18" s="103">
        <f>'Page 2 Buget Standards Wheat'!P81</f>
        <v>0</v>
      </c>
      <c r="E18" s="98"/>
      <c r="F18" s="104">
        <f t="shared" si="1"/>
        <v>0</v>
      </c>
      <c r="G18" s="201"/>
    </row>
    <row r="19" spans="1:7" ht="30" customHeight="1" x14ac:dyDescent="0.2">
      <c r="A19" s="120" t="s">
        <v>16</v>
      </c>
      <c r="B19" s="98"/>
      <c r="C19" s="101">
        <f>'Page 2 Buget Standards Wheat'!Q30</f>
        <v>0</v>
      </c>
      <c r="D19" s="103">
        <f>'Page 2 Buget Standards Wheat'!Q81</f>
        <v>0</v>
      </c>
      <c r="E19" s="98"/>
      <c r="F19" s="104">
        <f t="shared" si="1"/>
        <v>0</v>
      </c>
      <c r="G19" s="201"/>
    </row>
    <row r="20" spans="1:7" ht="30" customHeight="1" x14ac:dyDescent="0.2">
      <c r="A20" s="120" t="s">
        <v>17</v>
      </c>
      <c r="B20" s="98"/>
      <c r="C20" s="101">
        <f>'Page 2 Buget Standards Wheat'!R30</f>
        <v>0</v>
      </c>
      <c r="D20" s="103">
        <f>'Page 2 Buget Standards Wheat'!R81</f>
        <v>0</v>
      </c>
      <c r="E20" s="98"/>
      <c r="F20" s="104">
        <f t="shared" si="1"/>
        <v>0</v>
      </c>
      <c r="G20" s="201"/>
    </row>
    <row r="21" spans="1:7" ht="30" customHeight="1" x14ac:dyDescent="0.2">
      <c r="A21" s="120" t="s">
        <v>47</v>
      </c>
      <c r="B21" s="98"/>
      <c r="C21" s="101">
        <f>'Page 2 Buget Standards Wheat'!S30</f>
        <v>0</v>
      </c>
      <c r="D21" s="103">
        <f>'Page 2 Buget Standards Wheat'!S81</f>
        <v>91</v>
      </c>
      <c r="E21" s="98"/>
      <c r="F21" s="104">
        <f t="shared" si="1"/>
        <v>91</v>
      </c>
      <c r="G21" s="201"/>
    </row>
    <row r="22" spans="1:7" ht="30" customHeight="1" x14ac:dyDescent="0.2">
      <c r="A22" s="120" t="s">
        <v>74</v>
      </c>
      <c r="B22" s="98"/>
      <c r="C22" s="101">
        <f>'Page 2 Buget Standards Wheat'!T30</f>
        <v>0</v>
      </c>
      <c r="D22" s="103">
        <f>'Page 2 Buget Standards Wheat'!T81</f>
        <v>61.25</v>
      </c>
      <c r="E22" s="98"/>
      <c r="F22" s="104">
        <f t="shared" si="1"/>
        <v>61.25</v>
      </c>
      <c r="G22" s="201"/>
    </row>
    <row r="23" spans="1:7" ht="30" customHeight="1" x14ac:dyDescent="0.2">
      <c r="A23" s="120" t="s">
        <v>60</v>
      </c>
      <c r="B23" s="98"/>
      <c r="C23" s="101">
        <f>'Page 2 Buget Standards Wheat'!U30</f>
        <v>4.2125000000000004</v>
      </c>
      <c r="D23" s="103">
        <f>'Page 2 Buget Standards Wheat'!U81</f>
        <v>3</v>
      </c>
      <c r="E23" s="98"/>
      <c r="F23" s="104">
        <f t="shared" si="1"/>
        <v>3</v>
      </c>
      <c r="G23" s="201"/>
    </row>
    <row r="24" spans="1:7" ht="30" customHeight="1" thickBot="1" x14ac:dyDescent="0.25">
      <c r="A24" s="146" t="s">
        <v>75</v>
      </c>
      <c r="B24" s="147"/>
      <c r="C24" s="148">
        <f ca="1">'Page 2 Buget Standards Wheat'!V30</f>
        <v>5.0839285714285714</v>
      </c>
      <c r="D24" s="149">
        <f ca="1">'Page 2 Buget Standards Wheat'!V81</f>
        <v>16.777995833333328</v>
      </c>
      <c r="E24" s="147"/>
      <c r="F24" s="150">
        <f t="shared" ca="1" si="1"/>
        <v>16.777995833333328</v>
      </c>
      <c r="G24" s="201"/>
    </row>
    <row r="25" spans="1:7" ht="30" customHeight="1" thickBot="1" x14ac:dyDescent="0.25">
      <c r="A25" s="141" t="s">
        <v>0</v>
      </c>
      <c r="B25" s="152"/>
      <c r="C25" s="143">
        <f ca="1">SUM(C12:C24)</f>
        <v>254.19642857142856</v>
      </c>
      <c r="D25" s="143">
        <f ca="1">SUM(D12:D24)</f>
        <v>419.4498958333333</v>
      </c>
      <c r="E25" s="153"/>
      <c r="F25" s="145">
        <f t="shared" ca="1" si="1"/>
        <v>419.4498958333333</v>
      </c>
      <c r="G25" s="132"/>
    </row>
    <row r="26" spans="1:7" ht="30" customHeight="1" x14ac:dyDescent="0.2">
      <c r="A26" s="138" t="s">
        <v>1</v>
      </c>
      <c r="B26" s="139"/>
      <c r="C26" s="140"/>
      <c r="D26" s="140"/>
      <c r="E26" s="139"/>
      <c r="F26" s="151"/>
      <c r="G26" s="102"/>
    </row>
    <row r="27" spans="1:7" ht="30" customHeight="1" x14ac:dyDescent="0.2">
      <c r="A27" s="120" t="s">
        <v>18</v>
      </c>
      <c r="B27" s="98"/>
      <c r="C27" s="101">
        <f>'Page 2 Buget Standards Wheat'!Y30</f>
        <v>0</v>
      </c>
      <c r="D27" s="103">
        <f>'Page 2 Buget Standards Wheat'!Y81</f>
        <v>225</v>
      </c>
      <c r="E27" s="98"/>
      <c r="F27" s="104">
        <f t="shared" ref="F27:F35" si="2">SUM(D27:D27)</f>
        <v>225</v>
      </c>
      <c r="G27" s="201" t="s">
        <v>128</v>
      </c>
    </row>
    <row r="28" spans="1:7" ht="30" customHeight="1" x14ac:dyDescent="0.2">
      <c r="A28" s="120" t="s">
        <v>19</v>
      </c>
      <c r="B28" s="98"/>
      <c r="C28" s="101">
        <f>'Page 2 Buget Standards Wheat'!Z30</f>
        <v>7.5</v>
      </c>
      <c r="D28" s="103">
        <f>'Page 2 Buget Standards Wheat'!Z81</f>
        <v>15</v>
      </c>
      <c r="E28" s="98"/>
      <c r="F28" s="104">
        <f t="shared" si="2"/>
        <v>15</v>
      </c>
      <c r="G28" s="201"/>
    </row>
    <row r="29" spans="1:7" ht="30" customHeight="1" x14ac:dyDescent="0.2">
      <c r="A29" s="120" t="s">
        <v>20</v>
      </c>
      <c r="B29" s="98"/>
      <c r="C29" s="101">
        <f>'Page 2 Buget Standards Wheat'!AA30</f>
        <v>3</v>
      </c>
      <c r="D29" s="103">
        <f>'Page 2 Buget Standards Wheat'!AA81</f>
        <v>6</v>
      </c>
      <c r="E29" s="98"/>
      <c r="F29" s="104">
        <f t="shared" si="2"/>
        <v>6</v>
      </c>
      <c r="G29" s="201"/>
    </row>
    <row r="30" spans="1:7" ht="30" customHeight="1" x14ac:dyDescent="0.2">
      <c r="A30" s="120" t="s">
        <v>3</v>
      </c>
      <c r="B30" s="98"/>
      <c r="C30" s="101">
        <f>'Page 2 Buget Standards Wheat'!AB30</f>
        <v>24.75</v>
      </c>
      <c r="D30" s="103">
        <f>'Page 2 Buget Standards Wheat'!AB81</f>
        <v>77.75</v>
      </c>
      <c r="E30" s="98"/>
      <c r="F30" s="104">
        <f t="shared" si="2"/>
        <v>77.75</v>
      </c>
      <c r="G30" s="201"/>
    </row>
    <row r="31" spans="1:7" ht="37" customHeight="1" x14ac:dyDescent="0.2">
      <c r="A31" s="111" t="s">
        <v>205</v>
      </c>
      <c r="B31" s="167"/>
      <c r="C31" s="168"/>
      <c r="D31" s="103">
        <f ca="1">'Page 2 Buget Standards Wheat'!AC81</f>
        <v>311.94642857142856</v>
      </c>
      <c r="E31" s="98"/>
      <c r="F31" s="104">
        <f t="shared" ca="1" si="2"/>
        <v>311.94642857142856</v>
      </c>
      <c r="G31" s="201"/>
    </row>
    <row r="32" spans="1:7" ht="30" customHeight="1" x14ac:dyDescent="0.2">
      <c r="A32" s="120" t="s">
        <v>59</v>
      </c>
      <c r="B32" s="98"/>
      <c r="C32" s="101">
        <f>'Page 2 Buget Standards Wheat'!AD30</f>
        <v>3</v>
      </c>
      <c r="D32" s="103">
        <f>'Page 2 Buget Standards Wheat'!AD81</f>
        <v>8.67</v>
      </c>
      <c r="E32" s="98"/>
      <c r="F32" s="104">
        <f t="shared" si="2"/>
        <v>8.67</v>
      </c>
      <c r="G32" s="201"/>
    </row>
    <row r="33" spans="1:9" ht="30" customHeight="1" thickBot="1" x14ac:dyDescent="0.25">
      <c r="A33" s="165" t="s">
        <v>202</v>
      </c>
      <c r="B33" s="147"/>
      <c r="C33" s="148">
        <f>'Page 2 Buget Standards Wheat'!AE30</f>
        <v>19.5</v>
      </c>
      <c r="D33" s="149">
        <f>'Page 2 Buget Standards Wheat'!AE81</f>
        <v>68.25</v>
      </c>
      <c r="E33" s="147"/>
      <c r="F33" s="150">
        <f t="shared" si="2"/>
        <v>68.25</v>
      </c>
      <c r="G33" s="201"/>
    </row>
    <row r="34" spans="1:9" ht="30" customHeight="1" thickBot="1" x14ac:dyDescent="0.25">
      <c r="A34" s="141" t="s">
        <v>21</v>
      </c>
      <c r="B34" s="154"/>
      <c r="C34" s="155">
        <f>SUM(C27:C33)</f>
        <v>57.75</v>
      </c>
      <c r="D34" s="155">
        <f ca="1">SUM(D27:D33)</f>
        <v>712.61642857142851</v>
      </c>
      <c r="E34" s="153"/>
      <c r="F34" s="145">
        <f t="shared" ca="1" si="2"/>
        <v>712.61642857142851</v>
      </c>
      <c r="G34" s="132"/>
    </row>
    <row r="35" spans="1:9" ht="30" customHeight="1" thickBot="1" x14ac:dyDescent="0.25">
      <c r="A35" s="141" t="s">
        <v>22</v>
      </c>
      <c r="B35" s="142"/>
      <c r="C35" s="155">
        <f ca="1">C25+C34</f>
        <v>311.94642857142856</v>
      </c>
      <c r="D35" s="155">
        <f ca="1">D25+D34</f>
        <v>1132.0663244047619</v>
      </c>
      <c r="E35" s="153"/>
      <c r="F35" s="145">
        <f t="shared" ca="1" si="2"/>
        <v>1132.0663244047619</v>
      </c>
      <c r="G35" s="132"/>
    </row>
    <row r="36" spans="1:9" ht="30" customHeight="1" x14ac:dyDescent="0.2">
      <c r="A36" s="138" t="s">
        <v>23</v>
      </c>
      <c r="B36" s="139"/>
      <c r="C36" s="140"/>
      <c r="D36" s="140"/>
      <c r="E36" s="139"/>
      <c r="F36" s="151"/>
      <c r="G36" s="93" t="s">
        <v>129</v>
      </c>
    </row>
    <row r="37" spans="1:9" ht="30" customHeight="1" x14ac:dyDescent="0.2">
      <c r="A37" s="100" t="s">
        <v>24</v>
      </c>
      <c r="B37" s="98"/>
      <c r="C37" s="105"/>
      <c r="D37" s="103">
        <f ca="1">D10-D25</f>
        <v>555.55010416666664</v>
      </c>
      <c r="E37" s="98"/>
      <c r="F37" s="103">
        <f ca="1">F10-F25</f>
        <v>555.55010416666664</v>
      </c>
      <c r="G37" s="101" t="s">
        <v>137</v>
      </c>
    </row>
    <row r="38" spans="1:9" ht="30" customHeight="1" x14ac:dyDescent="0.2">
      <c r="A38" s="104" t="s">
        <v>25</v>
      </c>
      <c r="B38" s="106"/>
      <c r="C38" s="105"/>
      <c r="D38" s="103">
        <f ca="1">D10-D35</f>
        <v>-157.06632440476187</v>
      </c>
      <c r="E38" s="98"/>
      <c r="F38" s="103">
        <f ca="1">F10-F35</f>
        <v>-157.06632440476187</v>
      </c>
      <c r="G38" s="101" t="s">
        <v>138</v>
      </c>
    </row>
    <row r="39" spans="1:9" ht="30" customHeight="1" x14ac:dyDescent="0.2">
      <c r="A39" s="100" t="s">
        <v>26</v>
      </c>
      <c r="B39" s="98"/>
      <c r="C39" s="105"/>
      <c r="D39" s="103">
        <f ca="1">D10-D35+(D16+D17+D33)</f>
        <v>-76.816324404761872</v>
      </c>
      <c r="E39" s="98"/>
      <c r="F39" s="103">
        <f ca="1">F10-F35+(F16+F17+F33)</f>
        <v>-76.816324404761872</v>
      </c>
      <c r="G39" s="101" t="s">
        <v>131</v>
      </c>
    </row>
    <row r="40" spans="1:9" ht="30" customHeight="1" x14ac:dyDescent="0.2">
      <c r="A40" s="100" t="s">
        <v>27</v>
      </c>
      <c r="B40" s="107"/>
      <c r="C40" s="108"/>
      <c r="D40" s="109">
        <f t="shared" ref="D40" ca="1" si="3">D35/D6</f>
        <v>161.7237606292517</v>
      </c>
      <c r="E40" s="98"/>
      <c r="F40" s="109">
        <f t="shared" ref="F40" ca="1" si="4">F35/F6</f>
        <v>161.7237606292517</v>
      </c>
      <c r="G40" s="101" t="s">
        <v>142</v>
      </c>
    </row>
    <row r="41" spans="1:9" ht="30" customHeight="1" thickBot="1" x14ac:dyDescent="0.25">
      <c r="A41" s="100" t="s">
        <v>140</v>
      </c>
      <c r="B41" s="98"/>
      <c r="C41" s="105"/>
      <c r="D41" s="103">
        <f ca="1">D35/D7</f>
        <v>9.0565305952380957</v>
      </c>
      <c r="E41" s="98"/>
      <c r="F41" s="103">
        <f ca="1">F35/F7</f>
        <v>9.0565305952380957</v>
      </c>
      <c r="G41" s="101" t="s">
        <v>139</v>
      </c>
    </row>
    <row r="42" spans="1:9" s="110" customFormat="1" ht="70" customHeight="1" thickBot="1" x14ac:dyDescent="0.25">
      <c r="A42" s="202" t="s">
        <v>196</v>
      </c>
      <c r="B42" s="203"/>
      <c r="C42" s="203"/>
      <c r="D42" s="203"/>
      <c r="E42" s="203"/>
      <c r="F42" s="203"/>
      <c r="G42" s="204"/>
      <c r="H42" s="162"/>
      <c r="I42" s="162"/>
    </row>
    <row r="43" spans="1:9" s="110" customFormat="1" ht="30" customHeight="1" x14ac:dyDescent="0.2">
      <c r="A43" s="163" t="s">
        <v>197</v>
      </c>
      <c r="B43" s="163"/>
      <c r="C43" s="163"/>
      <c r="D43" s="163"/>
      <c r="E43" s="163"/>
      <c r="F43" s="163"/>
      <c r="G43" s="163"/>
      <c r="H43" s="163"/>
      <c r="I43" s="163"/>
    </row>
  </sheetData>
  <mergeCells count="4">
    <mergeCell ref="A1:D1"/>
    <mergeCell ref="G27:G33"/>
    <mergeCell ref="G12:G24"/>
    <mergeCell ref="A42:G42"/>
  </mergeCells>
  <pageMargins left="0.5" right="0.5" top="0.75" bottom="0.5" header="0.3" footer="0.3"/>
  <pageSetup scale="48" orientation="portrait" r:id="rId1"/>
  <headerFooter>
    <oddFooter>&amp;R&amp;14&amp;P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12385-EA58-D14A-8768-8B5E67C61587}">
  <sheetPr>
    <tabColor theme="3" tint="-0.249977111117893"/>
    <pageSetUpPr fitToPage="1"/>
  </sheetPr>
  <dimension ref="A1:AR81"/>
  <sheetViews>
    <sheetView zoomScale="90" zoomScaleNormal="90" workbookViewId="0">
      <pane xSplit="1" ySplit="4" topLeftCell="B5" activePane="bottomRight" state="frozen"/>
      <selection pane="topRight" activeCell="B1" sqref="B1"/>
      <selection pane="bottomLeft" activeCell="A5" sqref="A5"/>
      <selection pane="bottomRight" activeCell="C5" sqref="C5"/>
    </sheetView>
  </sheetViews>
  <sheetFormatPr baseColWidth="10" defaultColWidth="5.796875" defaultRowHeight="26" customHeight="1" x14ac:dyDescent="0.2"/>
  <cols>
    <col min="1" max="1" width="31" style="6" customWidth="1"/>
    <col min="2" max="2" width="46" style="10" customWidth="1"/>
    <col min="3" max="3" width="56" style="10" customWidth="1"/>
    <col min="4" max="4" width="36" style="13" customWidth="1"/>
    <col min="5" max="6" width="16.19921875" style="10" customWidth="1"/>
    <col min="7" max="7" width="14.796875" style="11" customWidth="1"/>
    <col min="8" max="8" width="14.796875" style="83" customWidth="1"/>
    <col min="9" max="9" width="14.796875" style="11" customWidth="1"/>
    <col min="10" max="23" width="20.796875" style="11" customWidth="1"/>
    <col min="24" max="24" width="5.19921875" style="11" customWidth="1"/>
    <col min="25" max="30" width="20.796875" style="11" customWidth="1"/>
    <col min="31" max="31" width="22" style="11" customWidth="1"/>
    <col min="32" max="32" width="20.796875" style="11" customWidth="1"/>
    <col min="33" max="33" width="6" style="11" customWidth="1"/>
    <col min="34" max="36" width="21.3984375" style="11" customWidth="1"/>
    <col min="37" max="40" width="21.3984375" style="12" customWidth="1"/>
    <col min="41" max="44" width="10.3984375" style="12" customWidth="1"/>
    <col min="45" max="119" width="10.3984375" style="10" customWidth="1"/>
    <col min="120" max="16384" width="5.796875" style="10"/>
  </cols>
  <sheetData>
    <row r="1" spans="1:44" ht="26" customHeight="1" x14ac:dyDescent="0.2">
      <c r="A1" s="22" t="s">
        <v>166</v>
      </c>
      <c r="B1" s="21"/>
      <c r="C1" s="8"/>
      <c r="D1" s="9"/>
    </row>
    <row r="2" spans="1:44" ht="26" customHeight="1" thickBot="1" x14ac:dyDescent="0.25">
      <c r="E2" s="14"/>
      <c r="F2" s="14"/>
      <c r="G2" s="15"/>
    </row>
    <row r="3" spans="1:44" ht="32" customHeight="1" thickBot="1" x14ac:dyDescent="0.25">
      <c r="A3" s="157" t="s">
        <v>190</v>
      </c>
      <c r="B3" s="158"/>
      <c r="C3" s="39"/>
      <c r="D3" s="59"/>
      <c r="E3" s="39"/>
      <c r="F3" s="60"/>
      <c r="G3" s="61"/>
      <c r="H3" s="82"/>
      <c r="I3" s="39"/>
      <c r="J3" s="208" t="s">
        <v>149</v>
      </c>
      <c r="K3" s="208"/>
      <c r="L3" s="208"/>
      <c r="M3" s="208"/>
      <c r="N3" s="208"/>
      <c r="O3" s="208"/>
      <c r="P3" s="208"/>
      <c r="Q3" s="208"/>
      <c r="R3" s="208"/>
      <c r="S3" s="208"/>
      <c r="T3" s="208"/>
      <c r="U3" s="208"/>
      <c r="V3" s="208"/>
      <c r="W3" s="208"/>
      <c r="X3" s="23"/>
      <c r="Y3" s="209" t="s">
        <v>150</v>
      </c>
      <c r="Z3" s="209"/>
      <c r="AA3" s="209"/>
      <c r="AB3" s="209"/>
      <c r="AC3" s="209"/>
      <c r="AD3" s="209"/>
      <c r="AE3" s="209"/>
      <c r="AF3" s="209"/>
      <c r="AG3" s="34"/>
      <c r="AH3" s="35"/>
    </row>
    <row r="4" spans="1:44" s="179" customFormat="1" ht="63" customHeight="1" thickBot="1" x14ac:dyDescent="0.2">
      <c r="A4" s="169" t="s">
        <v>206</v>
      </c>
      <c r="B4" s="170" t="s">
        <v>6</v>
      </c>
      <c r="C4" s="170" t="s">
        <v>211</v>
      </c>
      <c r="D4" s="171" t="s">
        <v>207</v>
      </c>
      <c r="E4" s="170" t="s">
        <v>208</v>
      </c>
      <c r="F4" s="170" t="s">
        <v>119</v>
      </c>
      <c r="G4" s="172" t="s">
        <v>67</v>
      </c>
      <c r="H4" s="172" t="s">
        <v>68</v>
      </c>
      <c r="I4" s="173" t="s">
        <v>209</v>
      </c>
      <c r="J4" s="174" t="s">
        <v>63</v>
      </c>
      <c r="K4" s="174" t="s">
        <v>55</v>
      </c>
      <c r="L4" s="174" t="s">
        <v>11</v>
      </c>
      <c r="M4" s="174" t="s">
        <v>12</v>
      </c>
      <c r="N4" s="174" t="s">
        <v>61</v>
      </c>
      <c r="O4" s="174" t="s">
        <v>14</v>
      </c>
      <c r="P4" s="174" t="s">
        <v>15</v>
      </c>
      <c r="Q4" s="174" t="s">
        <v>16</v>
      </c>
      <c r="R4" s="174" t="s">
        <v>62</v>
      </c>
      <c r="S4" s="174" t="s">
        <v>47</v>
      </c>
      <c r="T4" s="174" t="s">
        <v>74</v>
      </c>
      <c r="U4" s="174" t="s">
        <v>60</v>
      </c>
      <c r="V4" s="174" t="s">
        <v>75</v>
      </c>
      <c r="W4" s="175" t="s">
        <v>65</v>
      </c>
      <c r="X4" s="176"/>
      <c r="Y4" s="174" t="s">
        <v>18</v>
      </c>
      <c r="Z4" s="174" t="s">
        <v>19</v>
      </c>
      <c r="AA4" s="174" t="s">
        <v>20</v>
      </c>
      <c r="AB4" s="174" t="s">
        <v>3</v>
      </c>
      <c r="AC4" s="174" t="s">
        <v>210</v>
      </c>
      <c r="AD4" s="174" t="s">
        <v>59</v>
      </c>
      <c r="AE4" s="174" t="s">
        <v>64</v>
      </c>
      <c r="AF4" s="173" t="s">
        <v>5</v>
      </c>
      <c r="AG4" s="176"/>
      <c r="AH4" s="177" t="s">
        <v>151</v>
      </c>
      <c r="AI4" s="178"/>
      <c r="AJ4" s="178"/>
      <c r="AK4" s="178"/>
      <c r="AL4" s="178"/>
      <c r="AM4" s="178"/>
      <c r="AN4" s="178"/>
      <c r="AO4" s="178"/>
      <c r="AP4" s="178"/>
      <c r="AQ4" s="178"/>
      <c r="AR4" s="178"/>
    </row>
    <row r="5" spans="1:44" ht="28" customHeight="1" x14ac:dyDescent="0.2">
      <c r="A5" s="48" t="s">
        <v>58</v>
      </c>
      <c r="B5" s="41" t="s">
        <v>201</v>
      </c>
      <c r="C5" s="42" t="s">
        <v>111</v>
      </c>
      <c r="D5" s="43" t="s">
        <v>60</v>
      </c>
      <c r="E5" s="44" t="s">
        <v>95</v>
      </c>
      <c r="F5" s="44" t="s">
        <v>120</v>
      </c>
      <c r="G5" s="45">
        <v>0.25</v>
      </c>
      <c r="H5" s="91">
        <v>16.850000000000001</v>
      </c>
      <c r="I5" s="69">
        <f t="shared" ref="I5:I29" si="0">G5*H5</f>
        <v>4.2125000000000004</v>
      </c>
      <c r="J5" s="68"/>
      <c r="K5" s="46"/>
      <c r="L5" s="46"/>
      <c r="M5" s="46"/>
      <c r="N5" s="46"/>
      <c r="O5" s="46"/>
      <c r="P5" s="46"/>
      <c r="Q5" s="46"/>
      <c r="R5" s="46"/>
      <c r="S5" s="46"/>
      <c r="T5" s="46"/>
      <c r="U5" s="46">
        <f>I5</f>
        <v>4.2125000000000004</v>
      </c>
      <c r="V5" s="73"/>
      <c r="W5" s="69">
        <f>SUM(J5:V5)</f>
        <v>4.2125000000000004</v>
      </c>
      <c r="X5" s="47"/>
      <c r="Y5" s="30"/>
      <c r="Z5" s="30"/>
      <c r="AA5" s="30"/>
      <c r="AB5" s="30"/>
      <c r="AC5" s="30"/>
      <c r="AD5" s="30"/>
      <c r="AE5" s="75"/>
      <c r="AF5" s="69">
        <f>SUM(Y5:AE5)</f>
        <v>0</v>
      </c>
      <c r="AG5" s="77"/>
      <c r="AH5" s="69">
        <f>AF5+W5</f>
        <v>4.2125000000000004</v>
      </c>
    </row>
    <row r="6" spans="1:44" ht="28" customHeight="1" x14ac:dyDescent="0.2">
      <c r="A6" s="19" t="s">
        <v>58</v>
      </c>
      <c r="B6" s="24" t="s">
        <v>28</v>
      </c>
      <c r="C6" s="24" t="s">
        <v>108</v>
      </c>
      <c r="D6" s="25" t="s">
        <v>12</v>
      </c>
      <c r="E6" s="18" t="s">
        <v>157</v>
      </c>
      <c r="F6" s="18" t="s">
        <v>120</v>
      </c>
      <c r="G6" s="26">
        <v>1</v>
      </c>
      <c r="H6" s="84">
        <v>35.85</v>
      </c>
      <c r="I6" s="70">
        <f t="shared" si="0"/>
        <v>35.85</v>
      </c>
      <c r="J6" s="53"/>
      <c r="K6" s="54"/>
      <c r="L6" s="54"/>
      <c r="M6" s="54">
        <f t="shared" ref="M6" si="1">I6</f>
        <v>35.85</v>
      </c>
      <c r="N6" s="54"/>
      <c r="O6" s="54"/>
      <c r="P6" s="54"/>
      <c r="Q6" s="54"/>
      <c r="R6" s="54"/>
      <c r="S6" s="54"/>
      <c r="T6" s="54"/>
      <c r="U6" s="54"/>
      <c r="V6" s="74"/>
      <c r="W6" s="70">
        <f t="shared" ref="W6" si="2">SUM(J6:V6)</f>
        <v>35.85</v>
      </c>
      <c r="X6" s="47"/>
      <c r="Y6" s="51"/>
      <c r="Z6" s="51"/>
      <c r="AA6" s="51"/>
      <c r="AB6" s="51"/>
      <c r="AC6" s="51"/>
      <c r="AD6" s="51"/>
      <c r="AE6" s="76"/>
      <c r="AF6" s="70">
        <f t="shared" ref="AF6" si="3">SUM(Y6:AE6)</f>
        <v>0</v>
      </c>
      <c r="AG6" s="77"/>
      <c r="AH6" s="70">
        <f t="shared" ref="AH6" si="4">AF6+W6</f>
        <v>35.85</v>
      </c>
    </row>
    <row r="7" spans="1:44" ht="28" customHeight="1" x14ac:dyDescent="0.2">
      <c r="A7" s="19" t="s">
        <v>58</v>
      </c>
      <c r="B7" s="24" t="s">
        <v>104</v>
      </c>
      <c r="C7" s="24" t="s">
        <v>109</v>
      </c>
      <c r="D7" s="25" t="s">
        <v>12</v>
      </c>
      <c r="E7" s="18" t="s">
        <v>157</v>
      </c>
      <c r="F7" s="18" t="s">
        <v>120</v>
      </c>
      <c r="G7" s="26">
        <v>1</v>
      </c>
      <c r="H7" s="84">
        <v>26.1</v>
      </c>
      <c r="I7" s="71">
        <f t="shared" si="0"/>
        <v>26.1</v>
      </c>
      <c r="J7" s="52"/>
      <c r="K7" s="30"/>
      <c r="L7" s="30"/>
      <c r="M7" s="30">
        <f t="shared" ref="M7:M10" si="5">I7</f>
        <v>26.1</v>
      </c>
      <c r="N7" s="30"/>
      <c r="O7" s="30"/>
      <c r="P7" s="30"/>
      <c r="Q7" s="30"/>
      <c r="R7" s="30"/>
      <c r="S7" s="30"/>
      <c r="T7" s="30"/>
      <c r="U7" s="30"/>
      <c r="V7" s="75"/>
      <c r="W7" s="71">
        <f t="shared" ref="W7:W19" si="6">SUM(J7:V7)</f>
        <v>26.1</v>
      </c>
      <c r="X7" s="47"/>
      <c r="Y7" s="30"/>
      <c r="Z7" s="30"/>
      <c r="AA7" s="30"/>
      <c r="AB7" s="30"/>
      <c r="AC7" s="30"/>
      <c r="AD7" s="30"/>
      <c r="AE7" s="75"/>
      <c r="AF7" s="71">
        <f t="shared" ref="AF7:AF18" si="7">SUM(Y7:AE7)</f>
        <v>0</v>
      </c>
      <c r="AG7" s="77"/>
      <c r="AH7" s="71">
        <f>AF7+W7</f>
        <v>26.1</v>
      </c>
    </row>
    <row r="8" spans="1:44" ht="28" customHeight="1" x14ac:dyDescent="0.2">
      <c r="A8" s="19" t="s">
        <v>58</v>
      </c>
      <c r="B8" s="20" t="s">
        <v>54</v>
      </c>
      <c r="C8" s="24" t="s">
        <v>108</v>
      </c>
      <c r="D8" s="25" t="s">
        <v>12</v>
      </c>
      <c r="E8" s="18" t="s">
        <v>157</v>
      </c>
      <c r="F8" s="18" t="s">
        <v>120</v>
      </c>
      <c r="G8" s="26">
        <v>1</v>
      </c>
      <c r="H8" s="84">
        <v>11.85</v>
      </c>
      <c r="I8" s="71">
        <f t="shared" si="0"/>
        <v>11.85</v>
      </c>
      <c r="J8" s="52"/>
      <c r="K8" s="30"/>
      <c r="L8" s="30"/>
      <c r="M8" s="30">
        <f t="shared" ref="M8" si="8">I8</f>
        <v>11.85</v>
      </c>
      <c r="N8" s="30"/>
      <c r="O8" s="30"/>
      <c r="P8" s="30"/>
      <c r="Q8" s="30"/>
      <c r="R8" s="30"/>
      <c r="S8" s="30"/>
      <c r="T8" s="30"/>
      <c r="U8" s="30"/>
      <c r="V8" s="75"/>
      <c r="W8" s="71">
        <f t="shared" ref="W8" si="9">SUM(J8:V8)</f>
        <v>11.85</v>
      </c>
      <c r="X8" s="47"/>
      <c r="Y8" s="30"/>
      <c r="Z8" s="30"/>
      <c r="AA8" s="30"/>
      <c r="AB8" s="30"/>
      <c r="AC8" s="30"/>
      <c r="AD8" s="30"/>
      <c r="AE8" s="75"/>
      <c r="AF8" s="71">
        <f t="shared" ref="AF8" si="10">SUM(Y8:AE8)</f>
        <v>0</v>
      </c>
      <c r="AG8" s="77"/>
      <c r="AH8" s="71">
        <f t="shared" ref="AH8" si="11">AF8+W8</f>
        <v>11.85</v>
      </c>
    </row>
    <row r="9" spans="1:44" ht="28" customHeight="1" x14ac:dyDescent="0.2">
      <c r="A9" s="19" t="s">
        <v>58</v>
      </c>
      <c r="B9" s="20" t="s">
        <v>106</v>
      </c>
      <c r="C9" s="20" t="s">
        <v>124</v>
      </c>
      <c r="D9" s="27" t="s">
        <v>49</v>
      </c>
      <c r="E9" s="18" t="s">
        <v>157</v>
      </c>
      <c r="F9" s="18" t="s">
        <v>167</v>
      </c>
      <c r="G9" s="26">
        <v>200</v>
      </c>
      <c r="H9" s="84">
        <v>0.35</v>
      </c>
      <c r="I9" s="71">
        <f t="shared" si="0"/>
        <v>70</v>
      </c>
      <c r="J9" s="52"/>
      <c r="K9" s="30">
        <f>I9</f>
        <v>70</v>
      </c>
      <c r="L9" s="30"/>
      <c r="M9" s="30"/>
      <c r="N9" s="30"/>
      <c r="O9" s="30"/>
      <c r="P9" s="30"/>
      <c r="Q9" s="30"/>
      <c r="R9" s="30"/>
      <c r="S9" s="30"/>
      <c r="T9" s="30"/>
      <c r="U9" s="30"/>
      <c r="V9" s="75"/>
      <c r="W9" s="71">
        <f>SUM(J9:V9)</f>
        <v>70</v>
      </c>
      <c r="X9" s="47"/>
      <c r="Y9" s="30"/>
      <c r="Z9" s="30"/>
      <c r="AA9" s="30"/>
      <c r="AB9" s="30"/>
      <c r="AC9" s="30"/>
      <c r="AD9" s="30"/>
      <c r="AE9" s="75"/>
      <c r="AF9" s="71">
        <f>SUM(Y9:AE9)</f>
        <v>0</v>
      </c>
      <c r="AG9" s="77"/>
      <c r="AH9" s="71">
        <f t="shared" ref="AH9:AH30" si="12">AF9+W9</f>
        <v>70</v>
      </c>
    </row>
    <row r="10" spans="1:44" ht="28" customHeight="1" x14ac:dyDescent="0.2">
      <c r="A10" s="80" t="s">
        <v>58</v>
      </c>
      <c r="B10" s="20" t="s">
        <v>29</v>
      </c>
      <c r="C10" s="20" t="s">
        <v>110</v>
      </c>
      <c r="D10" s="25" t="s">
        <v>12</v>
      </c>
      <c r="E10" s="18" t="s">
        <v>157</v>
      </c>
      <c r="F10" s="18" t="s">
        <v>120</v>
      </c>
      <c r="G10" s="26">
        <v>0</v>
      </c>
      <c r="H10" s="84">
        <v>25.05</v>
      </c>
      <c r="I10" s="71">
        <f t="shared" si="0"/>
        <v>0</v>
      </c>
      <c r="J10" s="52"/>
      <c r="K10" s="30"/>
      <c r="L10" s="30"/>
      <c r="M10" s="30">
        <f t="shared" si="5"/>
        <v>0</v>
      </c>
      <c r="N10" s="30"/>
      <c r="O10" s="30"/>
      <c r="P10" s="30"/>
      <c r="Q10" s="30"/>
      <c r="R10" s="30"/>
      <c r="S10" s="30"/>
      <c r="T10" s="30"/>
      <c r="U10" s="30"/>
      <c r="V10" s="75"/>
      <c r="W10" s="71">
        <f t="shared" si="6"/>
        <v>0</v>
      </c>
      <c r="X10" s="47"/>
      <c r="Y10" s="30"/>
      <c r="Z10" s="30"/>
      <c r="AA10" s="30"/>
      <c r="AB10" s="30"/>
      <c r="AC10" s="30"/>
      <c r="AD10" s="30"/>
      <c r="AE10" s="75"/>
      <c r="AF10" s="71">
        <f t="shared" si="7"/>
        <v>0</v>
      </c>
      <c r="AG10" s="77"/>
      <c r="AH10" s="71">
        <f t="shared" si="12"/>
        <v>0</v>
      </c>
    </row>
    <row r="11" spans="1:44" ht="28" customHeight="1" x14ac:dyDescent="0.2">
      <c r="A11" s="80" t="s">
        <v>58</v>
      </c>
      <c r="B11" s="20" t="s">
        <v>175</v>
      </c>
      <c r="C11" s="20" t="s">
        <v>108</v>
      </c>
      <c r="D11" s="25" t="s">
        <v>12</v>
      </c>
      <c r="E11" s="18" t="s">
        <v>157</v>
      </c>
      <c r="F11" s="18" t="s">
        <v>121</v>
      </c>
      <c r="G11" s="26">
        <v>0</v>
      </c>
      <c r="H11" s="84">
        <v>10.1</v>
      </c>
      <c r="I11" s="85">
        <f t="shared" si="0"/>
        <v>0</v>
      </c>
      <c r="J11" s="86"/>
      <c r="K11" s="87"/>
      <c r="L11" s="87"/>
      <c r="M11" s="87">
        <f>I11</f>
        <v>0</v>
      </c>
      <c r="N11" s="87"/>
      <c r="O11" s="87"/>
      <c r="P11" s="87"/>
      <c r="Q11" s="87"/>
      <c r="R11" s="87"/>
      <c r="S11" s="87"/>
      <c r="T11" s="87"/>
      <c r="U11" s="87"/>
      <c r="V11" s="88"/>
      <c r="W11" s="85">
        <f t="shared" si="6"/>
        <v>0</v>
      </c>
      <c r="X11" s="47"/>
      <c r="Y11" s="87"/>
      <c r="Z11" s="87"/>
      <c r="AA11" s="87"/>
      <c r="AB11" s="87"/>
      <c r="AC11" s="87"/>
      <c r="AD11" s="87"/>
      <c r="AE11" s="88"/>
      <c r="AF11" s="89">
        <f t="shared" si="7"/>
        <v>0</v>
      </c>
      <c r="AG11" s="90"/>
      <c r="AH11" s="89">
        <f t="shared" si="12"/>
        <v>0</v>
      </c>
      <c r="AI11" s="10"/>
      <c r="AJ11" s="10"/>
      <c r="AK11" s="10"/>
      <c r="AL11" s="10"/>
      <c r="AM11" s="10"/>
      <c r="AN11" s="10"/>
      <c r="AO11" s="10"/>
      <c r="AP11" s="10"/>
      <c r="AQ11" s="10"/>
      <c r="AR11" s="10"/>
    </row>
    <row r="12" spans="1:44" ht="28" customHeight="1" x14ac:dyDescent="0.2">
      <c r="A12" s="80" t="s">
        <v>58</v>
      </c>
      <c r="B12" s="20" t="s">
        <v>176</v>
      </c>
      <c r="C12" s="20" t="s">
        <v>177</v>
      </c>
      <c r="D12" s="25" t="s">
        <v>49</v>
      </c>
      <c r="E12" s="18" t="s">
        <v>157</v>
      </c>
      <c r="F12" s="18" t="s">
        <v>121</v>
      </c>
      <c r="G12" s="26">
        <v>0</v>
      </c>
      <c r="H12" s="84">
        <v>140</v>
      </c>
      <c r="I12" s="85">
        <f t="shared" si="0"/>
        <v>0</v>
      </c>
      <c r="J12" s="86"/>
      <c r="K12" s="87">
        <f>I12</f>
        <v>0</v>
      </c>
      <c r="L12" s="87"/>
      <c r="M12" s="87"/>
      <c r="N12" s="87"/>
      <c r="O12" s="87"/>
      <c r="P12" s="87"/>
      <c r="Q12" s="87"/>
      <c r="R12" s="87"/>
      <c r="S12" s="87"/>
      <c r="T12" s="87"/>
      <c r="U12" s="87"/>
      <c r="V12" s="88"/>
      <c r="W12" s="85">
        <f t="shared" si="6"/>
        <v>0</v>
      </c>
      <c r="X12" s="47"/>
      <c r="Y12" s="87"/>
      <c r="Z12" s="87"/>
      <c r="AA12" s="87"/>
      <c r="AB12" s="87"/>
      <c r="AC12" s="87"/>
      <c r="AD12" s="87"/>
      <c r="AE12" s="88"/>
      <c r="AF12" s="89">
        <f t="shared" si="7"/>
        <v>0</v>
      </c>
      <c r="AG12" s="90"/>
      <c r="AH12" s="89">
        <f t="shared" si="12"/>
        <v>0</v>
      </c>
      <c r="AI12" s="10"/>
      <c r="AJ12" s="10"/>
      <c r="AK12" s="10"/>
      <c r="AL12" s="10"/>
      <c r="AM12" s="10"/>
      <c r="AN12" s="10"/>
      <c r="AO12" s="10"/>
      <c r="AP12" s="10"/>
      <c r="AQ12" s="10"/>
      <c r="AR12" s="10"/>
    </row>
    <row r="13" spans="1:44" ht="28" customHeight="1" x14ac:dyDescent="0.2">
      <c r="A13" s="80" t="s">
        <v>58</v>
      </c>
      <c r="B13" s="20" t="s">
        <v>48</v>
      </c>
      <c r="C13" s="20" t="s">
        <v>107</v>
      </c>
      <c r="D13" s="25" t="s">
        <v>49</v>
      </c>
      <c r="E13" s="18" t="s">
        <v>157</v>
      </c>
      <c r="F13" s="18" t="s">
        <v>121</v>
      </c>
      <c r="G13" s="26">
        <v>0</v>
      </c>
      <c r="H13" s="84">
        <v>95</v>
      </c>
      <c r="I13" s="85">
        <f t="shared" si="0"/>
        <v>0</v>
      </c>
      <c r="J13" s="86"/>
      <c r="K13" s="87">
        <f>I13</f>
        <v>0</v>
      </c>
      <c r="L13" s="87"/>
      <c r="M13" s="87"/>
      <c r="N13" s="87"/>
      <c r="O13" s="87"/>
      <c r="P13" s="87"/>
      <c r="Q13" s="87"/>
      <c r="R13" s="87"/>
      <c r="S13" s="87"/>
      <c r="T13" s="87"/>
      <c r="U13" s="87"/>
      <c r="V13" s="88"/>
      <c r="W13" s="85">
        <f t="shared" si="6"/>
        <v>0</v>
      </c>
      <c r="X13" s="47"/>
      <c r="Y13" s="87"/>
      <c r="Z13" s="87"/>
      <c r="AA13" s="87"/>
      <c r="AB13" s="87"/>
      <c r="AC13" s="87"/>
      <c r="AD13" s="87"/>
      <c r="AE13" s="88"/>
      <c r="AF13" s="89">
        <f t="shared" si="7"/>
        <v>0</v>
      </c>
      <c r="AG13" s="90"/>
      <c r="AH13" s="89">
        <f t="shared" si="12"/>
        <v>0</v>
      </c>
      <c r="AI13" s="10"/>
      <c r="AJ13" s="10"/>
      <c r="AK13" s="10"/>
      <c r="AL13" s="10"/>
      <c r="AM13" s="10"/>
      <c r="AN13" s="10"/>
      <c r="AO13" s="10"/>
      <c r="AP13" s="10"/>
      <c r="AQ13" s="10"/>
      <c r="AR13" s="10"/>
    </row>
    <row r="14" spans="1:44" ht="28" customHeight="1" x14ac:dyDescent="0.2">
      <c r="A14" s="19" t="s">
        <v>58</v>
      </c>
      <c r="B14" s="20" t="s">
        <v>56</v>
      </c>
      <c r="C14" s="24" t="s">
        <v>108</v>
      </c>
      <c r="D14" s="25" t="s">
        <v>12</v>
      </c>
      <c r="E14" s="18" t="s">
        <v>156</v>
      </c>
      <c r="F14" s="18" t="s">
        <v>120</v>
      </c>
      <c r="G14" s="26">
        <v>1</v>
      </c>
      <c r="H14" s="84">
        <v>24.9</v>
      </c>
      <c r="I14" s="71">
        <f t="shared" si="0"/>
        <v>24.9</v>
      </c>
      <c r="J14" s="52"/>
      <c r="K14" s="30"/>
      <c r="L14" s="30"/>
      <c r="M14" s="30">
        <f>I14</f>
        <v>24.9</v>
      </c>
      <c r="N14" s="30"/>
      <c r="O14" s="30"/>
      <c r="P14" s="30"/>
      <c r="Q14" s="30"/>
      <c r="R14" s="30"/>
      <c r="S14" s="30"/>
      <c r="T14" s="30"/>
      <c r="U14" s="30"/>
      <c r="V14" s="75"/>
      <c r="W14" s="71">
        <f t="shared" si="6"/>
        <v>24.9</v>
      </c>
      <c r="X14" s="47"/>
      <c r="Y14" s="30"/>
      <c r="Z14" s="30"/>
      <c r="AA14" s="30"/>
      <c r="AB14" s="30"/>
      <c r="AC14" s="30"/>
      <c r="AD14" s="30"/>
      <c r="AE14" s="75"/>
      <c r="AF14" s="71">
        <f t="shared" si="7"/>
        <v>0</v>
      </c>
      <c r="AG14" s="77"/>
      <c r="AH14" s="71">
        <f t="shared" si="12"/>
        <v>24.9</v>
      </c>
    </row>
    <row r="15" spans="1:44" ht="28" customHeight="1" x14ac:dyDescent="0.2">
      <c r="A15" s="19" t="s">
        <v>58</v>
      </c>
      <c r="B15" s="20" t="s">
        <v>45</v>
      </c>
      <c r="C15" s="20" t="s">
        <v>143</v>
      </c>
      <c r="D15" s="27" t="s">
        <v>45</v>
      </c>
      <c r="E15" s="18" t="s">
        <v>156</v>
      </c>
      <c r="F15" s="18" t="s">
        <v>167</v>
      </c>
      <c r="G15" s="26">
        <v>90</v>
      </c>
      <c r="H15" s="84">
        <v>0.5</v>
      </c>
      <c r="I15" s="71">
        <f t="shared" si="0"/>
        <v>45</v>
      </c>
      <c r="J15" s="52">
        <f>I15</f>
        <v>45</v>
      </c>
      <c r="K15" s="30"/>
      <c r="L15" s="30"/>
      <c r="M15" s="30"/>
      <c r="N15" s="30"/>
      <c r="O15" s="30"/>
      <c r="P15" s="30"/>
      <c r="Q15" s="30"/>
      <c r="R15" s="30"/>
      <c r="S15" s="30"/>
      <c r="T15" s="30"/>
      <c r="U15" s="30"/>
      <c r="V15" s="75"/>
      <c r="W15" s="71">
        <f t="shared" si="6"/>
        <v>45</v>
      </c>
      <c r="X15" s="47"/>
      <c r="Y15" s="30"/>
      <c r="Z15" s="30"/>
      <c r="AA15" s="30"/>
      <c r="AB15" s="30"/>
      <c r="AC15" s="30"/>
      <c r="AD15" s="30"/>
      <c r="AE15" s="75"/>
      <c r="AF15" s="71">
        <f t="shared" si="7"/>
        <v>0</v>
      </c>
      <c r="AG15" s="77"/>
      <c r="AH15" s="71">
        <f t="shared" si="12"/>
        <v>45</v>
      </c>
    </row>
    <row r="16" spans="1:44" ht="28" customHeight="1" x14ac:dyDescent="0.2">
      <c r="A16" s="19" t="s">
        <v>58</v>
      </c>
      <c r="B16" s="42" t="s">
        <v>31</v>
      </c>
      <c r="C16" s="42" t="s">
        <v>30</v>
      </c>
      <c r="D16" s="62" t="s">
        <v>11</v>
      </c>
      <c r="E16" s="63" t="s">
        <v>162</v>
      </c>
      <c r="F16" s="44" t="s">
        <v>120</v>
      </c>
      <c r="G16" s="45">
        <v>1</v>
      </c>
      <c r="H16" s="91">
        <v>11.7</v>
      </c>
      <c r="I16" s="72">
        <f t="shared" si="0"/>
        <v>11.7</v>
      </c>
      <c r="J16" s="68"/>
      <c r="K16" s="46"/>
      <c r="L16" s="46">
        <f>I16</f>
        <v>11.7</v>
      </c>
      <c r="M16" s="46"/>
      <c r="N16" s="46"/>
      <c r="O16" s="46"/>
      <c r="P16" s="46"/>
      <c r="Q16" s="46"/>
      <c r="R16" s="46"/>
      <c r="S16" s="46"/>
      <c r="T16" s="46"/>
      <c r="U16" s="46"/>
      <c r="V16" s="73"/>
      <c r="W16" s="72">
        <f>SUM(J16:V16)</f>
        <v>11.7</v>
      </c>
      <c r="X16" s="47"/>
      <c r="Y16" s="30"/>
      <c r="Z16" s="30"/>
      <c r="AA16" s="30"/>
      <c r="AB16" s="30"/>
      <c r="AC16" s="30"/>
      <c r="AD16" s="30"/>
      <c r="AE16" s="75"/>
      <c r="AF16" s="71">
        <f>SUM(Y16:AE16)</f>
        <v>0</v>
      </c>
      <c r="AG16" s="77"/>
      <c r="AH16" s="71">
        <f t="shared" si="12"/>
        <v>11.7</v>
      </c>
    </row>
    <row r="17" spans="1:34" ht="28" customHeight="1" x14ac:dyDescent="0.2">
      <c r="A17" s="19" t="s">
        <v>58</v>
      </c>
      <c r="B17" s="20" t="s">
        <v>169</v>
      </c>
      <c r="C17" s="20" t="s">
        <v>158</v>
      </c>
      <c r="D17" s="64" t="s">
        <v>11</v>
      </c>
      <c r="E17" s="65" t="s">
        <v>162</v>
      </c>
      <c r="F17" s="44" t="s">
        <v>195</v>
      </c>
      <c r="G17" s="26">
        <v>3</v>
      </c>
      <c r="H17" s="84">
        <v>6.5</v>
      </c>
      <c r="I17" s="71">
        <f t="shared" si="0"/>
        <v>19.5</v>
      </c>
      <c r="J17" s="52"/>
      <c r="K17" s="30"/>
      <c r="L17" s="30">
        <f>I17</f>
        <v>19.5</v>
      </c>
      <c r="M17" s="30"/>
      <c r="N17" s="30"/>
      <c r="O17" s="30"/>
      <c r="P17" s="30"/>
      <c r="Q17" s="30"/>
      <c r="R17" s="30"/>
      <c r="S17" s="30"/>
      <c r="T17" s="30"/>
      <c r="U17" s="30"/>
      <c r="V17" s="75"/>
      <c r="W17" s="71">
        <f t="shared" ref="W17" si="13">SUM(J17:V17)</f>
        <v>19.5</v>
      </c>
      <c r="X17" s="47"/>
      <c r="Y17" s="30"/>
      <c r="Z17" s="30"/>
      <c r="AA17" s="30"/>
      <c r="AB17" s="30"/>
      <c r="AC17" s="30"/>
      <c r="AD17" s="30"/>
      <c r="AE17" s="75"/>
      <c r="AF17" s="71">
        <f t="shared" ref="AF17" si="14">SUM(Y17:AE17)</f>
        <v>0</v>
      </c>
      <c r="AG17" s="77"/>
      <c r="AH17" s="71">
        <f>AF17+W17</f>
        <v>19.5</v>
      </c>
    </row>
    <row r="18" spans="1:34" ht="28" customHeight="1" x14ac:dyDescent="0.2">
      <c r="A18" s="19" t="s">
        <v>58</v>
      </c>
      <c r="B18" s="20" t="s">
        <v>53</v>
      </c>
      <c r="C18" s="20" t="s">
        <v>163</v>
      </c>
      <c r="D18" s="27" t="s">
        <v>90</v>
      </c>
      <c r="E18" s="28" t="s">
        <v>94</v>
      </c>
      <c r="F18" s="18" t="s">
        <v>120</v>
      </c>
      <c r="G18" s="26">
        <v>0</v>
      </c>
      <c r="H18" s="84">
        <v>3</v>
      </c>
      <c r="I18" s="71">
        <f t="shared" si="0"/>
        <v>0</v>
      </c>
      <c r="J18" s="52"/>
      <c r="K18" s="30"/>
      <c r="L18" s="30"/>
      <c r="M18" s="30"/>
      <c r="N18" s="30"/>
      <c r="O18" s="30"/>
      <c r="P18" s="30"/>
      <c r="Q18" s="30"/>
      <c r="R18" s="30"/>
      <c r="S18" s="30"/>
      <c r="T18" s="30"/>
      <c r="U18" s="30">
        <f>I18</f>
        <v>0</v>
      </c>
      <c r="V18" s="75"/>
      <c r="W18" s="71">
        <f t="shared" si="6"/>
        <v>0</v>
      </c>
      <c r="X18" s="47"/>
      <c r="Y18" s="30"/>
      <c r="Z18" s="30"/>
      <c r="AA18" s="30"/>
      <c r="AB18" s="30"/>
      <c r="AC18" s="30"/>
      <c r="AD18" s="30"/>
      <c r="AE18" s="75"/>
      <c r="AF18" s="71">
        <f t="shared" si="7"/>
        <v>0</v>
      </c>
      <c r="AG18" s="77"/>
      <c r="AH18" s="71">
        <f t="shared" si="12"/>
        <v>0</v>
      </c>
    </row>
    <row r="19" spans="1:34" ht="28" customHeight="1" x14ac:dyDescent="0.2">
      <c r="A19" s="19" t="s">
        <v>58</v>
      </c>
      <c r="B19" s="20" t="s">
        <v>89</v>
      </c>
      <c r="C19" s="20" t="s">
        <v>194</v>
      </c>
      <c r="D19" s="29" t="s">
        <v>88</v>
      </c>
      <c r="E19" s="18" t="s">
        <v>2</v>
      </c>
      <c r="F19" s="18" t="s">
        <v>120</v>
      </c>
      <c r="G19" s="160">
        <v>0.02</v>
      </c>
      <c r="H19" s="78">
        <f ca="1">W30</f>
        <v>254.19642857142856</v>
      </c>
      <c r="I19" s="71">
        <f t="shared" ca="1" si="0"/>
        <v>5.0839285714285714</v>
      </c>
      <c r="J19" s="52"/>
      <c r="K19" s="30"/>
      <c r="L19" s="30"/>
      <c r="M19" s="30"/>
      <c r="N19" s="30"/>
      <c r="O19" s="30"/>
      <c r="P19" s="30"/>
      <c r="Q19" s="30"/>
      <c r="R19" s="30"/>
      <c r="S19" s="30"/>
      <c r="T19" s="30"/>
      <c r="U19" s="30"/>
      <c r="V19" s="75">
        <f ca="1">I19</f>
        <v>5.0839285714285714</v>
      </c>
      <c r="W19" s="71">
        <f t="shared" ca="1" si="6"/>
        <v>5.0839285714285714</v>
      </c>
      <c r="X19" s="47"/>
      <c r="Y19" s="30"/>
      <c r="Z19" s="30"/>
      <c r="AA19" s="30"/>
      <c r="AB19" s="30"/>
      <c r="AC19" s="30"/>
      <c r="AD19" s="30"/>
      <c r="AE19" s="75"/>
      <c r="AF19" s="71">
        <f>SUM(Y19:AE19)</f>
        <v>0</v>
      </c>
      <c r="AG19" s="77"/>
      <c r="AH19" s="71">
        <f t="shared" ca="1" si="12"/>
        <v>5.0839285714285714</v>
      </c>
    </row>
    <row r="20" spans="1:34" ht="28" customHeight="1" x14ac:dyDescent="0.2">
      <c r="A20" s="19" t="s">
        <v>58</v>
      </c>
      <c r="B20" s="20" t="s">
        <v>161</v>
      </c>
      <c r="C20" s="20" t="s">
        <v>125</v>
      </c>
      <c r="D20" s="29" t="s">
        <v>3</v>
      </c>
      <c r="E20" s="18" t="s">
        <v>2</v>
      </c>
      <c r="F20" s="18" t="s">
        <v>120</v>
      </c>
      <c r="G20" s="26">
        <v>0.5</v>
      </c>
      <c r="H20" s="84">
        <v>37.5</v>
      </c>
      <c r="I20" s="71">
        <f t="shared" si="0"/>
        <v>18.75</v>
      </c>
      <c r="J20" s="52"/>
      <c r="K20" s="30"/>
      <c r="L20" s="30"/>
      <c r="M20" s="30"/>
      <c r="N20" s="30"/>
      <c r="O20" s="30"/>
      <c r="P20" s="30"/>
      <c r="Q20" s="30"/>
      <c r="R20" s="30"/>
      <c r="S20" s="30"/>
      <c r="T20" s="30"/>
      <c r="U20" s="30"/>
      <c r="V20" s="75"/>
      <c r="W20" s="71">
        <f t="shared" ref="W20:W22" si="15">SUM(J20:V20)</f>
        <v>0</v>
      </c>
      <c r="X20" s="47"/>
      <c r="Y20" s="30"/>
      <c r="Z20" s="30"/>
      <c r="AA20" s="30"/>
      <c r="AB20" s="30">
        <f t="shared" ref="AB20:AB22" si="16">I20</f>
        <v>18.75</v>
      </c>
      <c r="AC20" s="30"/>
      <c r="AD20" s="30"/>
      <c r="AE20" s="75"/>
      <c r="AF20" s="71">
        <f t="shared" ref="AF20:AF22" si="17">SUM(Y20:AE20)</f>
        <v>18.75</v>
      </c>
      <c r="AG20" s="77"/>
      <c r="AH20" s="71">
        <f t="shared" si="12"/>
        <v>18.75</v>
      </c>
    </row>
    <row r="21" spans="1:34" ht="28" customHeight="1" x14ac:dyDescent="0.2">
      <c r="A21" s="19" t="s">
        <v>58</v>
      </c>
      <c r="B21" s="20" t="s">
        <v>72</v>
      </c>
      <c r="C21" s="20" t="s">
        <v>79</v>
      </c>
      <c r="D21" s="29" t="s">
        <v>3</v>
      </c>
      <c r="E21" s="18" t="s">
        <v>2</v>
      </c>
      <c r="F21" s="18" t="s">
        <v>120</v>
      </c>
      <c r="G21" s="26">
        <v>0.5</v>
      </c>
      <c r="H21" s="84">
        <v>6</v>
      </c>
      <c r="I21" s="71">
        <f t="shared" si="0"/>
        <v>3</v>
      </c>
      <c r="J21" s="52"/>
      <c r="K21" s="30"/>
      <c r="L21" s="30"/>
      <c r="M21" s="30"/>
      <c r="N21" s="30"/>
      <c r="O21" s="30"/>
      <c r="P21" s="30"/>
      <c r="Q21" s="30"/>
      <c r="R21" s="30"/>
      <c r="S21" s="30"/>
      <c r="T21" s="30"/>
      <c r="U21" s="30"/>
      <c r="V21" s="75"/>
      <c r="W21" s="71">
        <f t="shared" si="15"/>
        <v>0</v>
      </c>
      <c r="X21" s="47"/>
      <c r="Y21" s="30"/>
      <c r="Z21" s="30"/>
      <c r="AA21" s="30"/>
      <c r="AB21" s="30">
        <f t="shared" si="16"/>
        <v>3</v>
      </c>
      <c r="AC21" s="30"/>
      <c r="AD21" s="30"/>
      <c r="AE21" s="75"/>
      <c r="AF21" s="71">
        <f t="shared" si="17"/>
        <v>3</v>
      </c>
      <c r="AG21" s="77"/>
      <c r="AH21" s="71">
        <f t="shared" si="12"/>
        <v>3</v>
      </c>
    </row>
    <row r="22" spans="1:34" ht="28" customHeight="1" x14ac:dyDescent="0.2">
      <c r="A22" s="19" t="s">
        <v>58</v>
      </c>
      <c r="B22" s="20" t="s">
        <v>70</v>
      </c>
      <c r="C22" s="20" t="s">
        <v>113</v>
      </c>
      <c r="D22" s="29" t="s">
        <v>3</v>
      </c>
      <c r="E22" s="18" t="s">
        <v>2</v>
      </c>
      <c r="F22" s="18" t="s">
        <v>120</v>
      </c>
      <c r="G22" s="26">
        <v>0</v>
      </c>
      <c r="H22" s="84">
        <v>18</v>
      </c>
      <c r="I22" s="71">
        <f t="shared" si="0"/>
        <v>0</v>
      </c>
      <c r="J22" s="52"/>
      <c r="K22" s="30"/>
      <c r="L22" s="30"/>
      <c r="M22" s="30"/>
      <c r="N22" s="30"/>
      <c r="O22" s="30"/>
      <c r="P22" s="30"/>
      <c r="Q22" s="30"/>
      <c r="R22" s="30"/>
      <c r="S22" s="30"/>
      <c r="T22" s="30"/>
      <c r="U22" s="30"/>
      <c r="V22" s="75"/>
      <c r="W22" s="71">
        <f t="shared" si="15"/>
        <v>0</v>
      </c>
      <c r="X22" s="47"/>
      <c r="Y22" s="30"/>
      <c r="Z22" s="30"/>
      <c r="AA22" s="30"/>
      <c r="AB22" s="30">
        <f t="shared" si="16"/>
        <v>0</v>
      </c>
      <c r="AC22" s="30"/>
      <c r="AD22" s="30"/>
      <c r="AE22" s="75"/>
      <c r="AF22" s="71">
        <f t="shared" si="17"/>
        <v>0</v>
      </c>
      <c r="AG22" s="77"/>
      <c r="AH22" s="71">
        <f t="shared" si="12"/>
        <v>0</v>
      </c>
    </row>
    <row r="23" spans="1:34" ht="28" customHeight="1" x14ac:dyDescent="0.2">
      <c r="A23" s="19" t="s">
        <v>58</v>
      </c>
      <c r="B23" s="20" t="s">
        <v>83</v>
      </c>
      <c r="C23" s="20" t="s">
        <v>114</v>
      </c>
      <c r="D23" s="25" t="s">
        <v>102</v>
      </c>
      <c r="E23" s="18" t="s">
        <v>2</v>
      </c>
      <c r="F23" s="18" t="s">
        <v>120</v>
      </c>
      <c r="G23" s="26">
        <v>0</v>
      </c>
      <c r="H23" s="84">
        <v>225</v>
      </c>
      <c r="I23" s="71">
        <f t="shared" si="0"/>
        <v>0</v>
      </c>
      <c r="J23" s="52"/>
      <c r="K23" s="30"/>
      <c r="L23" s="30"/>
      <c r="M23" s="30"/>
      <c r="N23" s="30"/>
      <c r="O23" s="30"/>
      <c r="P23" s="30"/>
      <c r="Q23" s="30"/>
      <c r="R23" s="30"/>
      <c r="S23" s="30"/>
      <c r="T23" s="30"/>
      <c r="U23" s="30"/>
      <c r="V23" s="75"/>
      <c r="W23" s="71">
        <f t="shared" ref="W23:W29" si="18">SUM(J23:V23)</f>
        <v>0</v>
      </c>
      <c r="X23" s="47"/>
      <c r="Y23" s="30">
        <f>I23</f>
        <v>0</v>
      </c>
      <c r="Z23" s="30"/>
      <c r="AA23" s="30"/>
      <c r="AB23" s="30"/>
      <c r="AC23" s="30"/>
      <c r="AD23" s="30"/>
      <c r="AE23" s="75"/>
      <c r="AF23" s="71">
        <f t="shared" ref="AF23:AF29" si="19">SUM(Y23:AE23)</f>
        <v>0</v>
      </c>
      <c r="AG23" s="77"/>
      <c r="AH23" s="71">
        <f t="shared" si="12"/>
        <v>0</v>
      </c>
    </row>
    <row r="24" spans="1:34" ht="28" customHeight="1" x14ac:dyDescent="0.2">
      <c r="A24" s="19" t="s">
        <v>58</v>
      </c>
      <c r="B24" s="20" t="s">
        <v>154</v>
      </c>
      <c r="C24" s="20" t="s">
        <v>115</v>
      </c>
      <c r="D24" s="25" t="s">
        <v>84</v>
      </c>
      <c r="E24" s="18" t="s">
        <v>2</v>
      </c>
      <c r="F24" s="18" t="s">
        <v>120</v>
      </c>
      <c r="G24" s="26">
        <v>0.5</v>
      </c>
      <c r="H24" s="84">
        <v>15</v>
      </c>
      <c r="I24" s="71">
        <f t="shared" si="0"/>
        <v>7.5</v>
      </c>
      <c r="J24" s="52"/>
      <c r="K24" s="30"/>
      <c r="L24" s="30"/>
      <c r="M24" s="30"/>
      <c r="N24" s="30"/>
      <c r="O24" s="30"/>
      <c r="P24" s="30"/>
      <c r="Q24" s="30"/>
      <c r="R24" s="30"/>
      <c r="S24" s="30"/>
      <c r="T24" s="30"/>
      <c r="U24" s="30"/>
      <c r="V24" s="75"/>
      <c r="W24" s="71">
        <f t="shared" si="18"/>
        <v>0</v>
      </c>
      <c r="X24" s="47"/>
      <c r="Y24" s="30"/>
      <c r="Z24" s="30">
        <f>I24</f>
        <v>7.5</v>
      </c>
      <c r="AA24" s="30"/>
      <c r="AB24" s="30"/>
      <c r="AC24" s="30"/>
      <c r="AD24" s="30"/>
      <c r="AE24" s="75"/>
      <c r="AF24" s="71">
        <f t="shared" si="19"/>
        <v>7.5</v>
      </c>
      <c r="AG24" s="77"/>
      <c r="AH24" s="71">
        <f t="shared" si="12"/>
        <v>7.5</v>
      </c>
    </row>
    <row r="25" spans="1:34" ht="28" customHeight="1" x14ac:dyDescent="0.2">
      <c r="A25" s="19" t="s">
        <v>58</v>
      </c>
      <c r="B25" s="20" t="s">
        <v>155</v>
      </c>
      <c r="C25" s="20" t="s">
        <v>116</v>
      </c>
      <c r="D25" s="25" t="s">
        <v>85</v>
      </c>
      <c r="E25" s="18" t="s">
        <v>2</v>
      </c>
      <c r="F25" s="18" t="s">
        <v>120</v>
      </c>
      <c r="G25" s="26">
        <v>0.5</v>
      </c>
      <c r="H25" s="84">
        <v>6</v>
      </c>
      <c r="I25" s="71">
        <f t="shared" si="0"/>
        <v>3</v>
      </c>
      <c r="J25" s="52"/>
      <c r="K25" s="30"/>
      <c r="L25" s="30"/>
      <c r="M25" s="30"/>
      <c r="N25" s="30"/>
      <c r="O25" s="30"/>
      <c r="P25" s="30"/>
      <c r="Q25" s="30"/>
      <c r="R25" s="30"/>
      <c r="S25" s="30"/>
      <c r="T25" s="30"/>
      <c r="U25" s="30"/>
      <c r="V25" s="75"/>
      <c r="W25" s="71">
        <f t="shared" si="18"/>
        <v>0</v>
      </c>
      <c r="X25" s="47"/>
      <c r="Y25" s="30"/>
      <c r="Z25" s="30"/>
      <c r="AA25" s="30">
        <f>I25</f>
        <v>3</v>
      </c>
      <c r="AB25" s="30"/>
      <c r="AC25" s="30"/>
      <c r="AD25" s="30"/>
      <c r="AE25" s="75"/>
      <c r="AF25" s="71">
        <f t="shared" si="19"/>
        <v>3</v>
      </c>
      <c r="AG25" s="77"/>
      <c r="AH25" s="71">
        <f t="shared" si="12"/>
        <v>3</v>
      </c>
    </row>
    <row r="26" spans="1:34" ht="28" customHeight="1" x14ac:dyDescent="0.2">
      <c r="A26" s="19" t="s">
        <v>58</v>
      </c>
      <c r="B26" s="20" t="s">
        <v>97</v>
      </c>
      <c r="C26" s="20" t="s">
        <v>117</v>
      </c>
      <c r="D26" s="25" t="s">
        <v>103</v>
      </c>
      <c r="E26" s="18" t="s">
        <v>2</v>
      </c>
      <c r="F26" s="18" t="s">
        <v>120</v>
      </c>
      <c r="G26" s="26">
        <v>0.5</v>
      </c>
      <c r="H26" s="84">
        <v>6</v>
      </c>
      <c r="I26" s="71">
        <f t="shared" si="0"/>
        <v>3</v>
      </c>
      <c r="J26" s="52"/>
      <c r="K26" s="30"/>
      <c r="L26" s="30"/>
      <c r="M26" s="30"/>
      <c r="N26" s="30"/>
      <c r="O26" s="30"/>
      <c r="P26" s="30"/>
      <c r="Q26" s="30"/>
      <c r="R26" s="30"/>
      <c r="S26" s="30"/>
      <c r="T26" s="30"/>
      <c r="U26" s="30"/>
      <c r="V26" s="75"/>
      <c r="W26" s="71">
        <f t="shared" si="18"/>
        <v>0</v>
      </c>
      <c r="X26" s="47"/>
      <c r="Y26" s="30"/>
      <c r="Z26" s="30"/>
      <c r="AA26" s="30"/>
      <c r="AB26" s="30">
        <f>I26</f>
        <v>3</v>
      </c>
      <c r="AC26" s="30"/>
      <c r="AD26" s="30"/>
      <c r="AE26" s="75"/>
      <c r="AF26" s="71">
        <f t="shared" si="19"/>
        <v>3</v>
      </c>
      <c r="AG26" s="77"/>
      <c r="AH26" s="71">
        <f t="shared" si="12"/>
        <v>3</v>
      </c>
    </row>
    <row r="27" spans="1:34" ht="28" customHeight="1" x14ac:dyDescent="0.2">
      <c r="A27" s="19" t="s">
        <v>58</v>
      </c>
      <c r="B27" s="20" t="s">
        <v>86</v>
      </c>
      <c r="C27" s="20" t="s">
        <v>118</v>
      </c>
      <c r="D27" s="25" t="s">
        <v>145</v>
      </c>
      <c r="E27" s="18" t="s">
        <v>2</v>
      </c>
      <c r="F27" s="18" t="s">
        <v>120</v>
      </c>
      <c r="G27" s="26">
        <v>0</v>
      </c>
      <c r="H27" s="84">
        <v>0</v>
      </c>
      <c r="I27" s="71">
        <f t="shared" si="0"/>
        <v>0</v>
      </c>
      <c r="J27" s="52"/>
      <c r="K27" s="30"/>
      <c r="L27" s="30"/>
      <c r="M27" s="30"/>
      <c r="N27" s="30"/>
      <c r="O27" s="30"/>
      <c r="P27" s="30"/>
      <c r="Q27" s="30"/>
      <c r="R27" s="30"/>
      <c r="S27" s="30"/>
      <c r="T27" s="30"/>
      <c r="U27" s="30"/>
      <c r="V27" s="75"/>
      <c r="W27" s="71">
        <f t="shared" si="18"/>
        <v>0</v>
      </c>
      <c r="X27" s="47"/>
      <c r="Y27" s="30"/>
      <c r="Z27" s="30"/>
      <c r="AA27" s="30"/>
      <c r="AB27" s="30"/>
      <c r="AC27" s="30">
        <f>I27</f>
        <v>0</v>
      </c>
      <c r="AD27" s="30"/>
      <c r="AE27" s="75"/>
      <c r="AF27" s="71">
        <f t="shared" si="19"/>
        <v>0</v>
      </c>
      <c r="AG27" s="77"/>
      <c r="AH27" s="71">
        <f t="shared" si="12"/>
        <v>0</v>
      </c>
    </row>
    <row r="28" spans="1:34" ht="28" customHeight="1" x14ac:dyDescent="0.2">
      <c r="A28" s="19" t="s">
        <v>58</v>
      </c>
      <c r="B28" s="20" t="s">
        <v>59</v>
      </c>
      <c r="C28" s="20" t="s">
        <v>216</v>
      </c>
      <c r="D28" s="25" t="s">
        <v>59</v>
      </c>
      <c r="E28" s="18" t="s">
        <v>2</v>
      </c>
      <c r="F28" s="18" t="s">
        <v>120</v>
      </c>
      <c r="G28" s="26">
        <v>0.5</v>
      </c>
      <c r="H28" s="84">
        <v>6</v>
      </c>
      <c r="I28" s="71">
        <f t="shared" si="0"/>
        <v>3</v>
      </c>
      <c r="J28" s="52"/>
      <c r="K28" s="30"/>
      <c r="L28" s="30"/>
      <c r="M28" s="30"/>
      <c r="N28" s="30"/>
      <c r="O28" s="30"/>
      <c r="P28" s="30"/>
      <c r="Q28" s="30"/>
      <c r="R28" s="30"/>
      <c r="S28" s="30"/>
      <c r="T28" s="30"/>
      <c r="U28" s="30"/>
      <c r="V28" s="75"/>
      <c r="W28" s="71">
        <f t="shared" si="18"/>
        <v>0</v>
      </c>
      <c r="X28" s="47"/>
      <c r="Y28" s="30"/>
      <c r="Z28" s="30"/>
      <c r="AA28" s="30"/>
      <c r="AB28" s="30"/>
      <c r="AC28" s="30"/>
      <c r="AD28" s="30">
        <f>I28</f>
        <v>3</v>
      </c>
      <c r="AE28" s="75"/>
      <c r="AF28" s="71">
        <f t="shared" si="19"/>
        <v>3</v>
      </c>
      <c r="AG28" s="77"/>
      <c r="AH28" s="71">
        <f t="shared" si="12"/>
        <v>3</v>
      </c>
    </row>
    <row r="29" spans="1:34" ht="28" customHeight="1" thickBot="1" x14ac:dyDescent="0.25">
      <c r="A29" s="180" t="s">
        <v>58</v>
      </c>
      <c r="B29" s="55" t="s">
        <v>64</v>
      </c>
      <c r="C29" s="55" t="s">
        <v>173</v>
      </c>
      <c r="D29" s="56" t="s">
        <v>64</v>
      </c>
      <c r="E29" s="57" t="s">
        <v>2</v>
      </c>
      <c r="F29" s="57" t="s">
        <v>120</v>
      </c>
      <c r="G29" s="58">
        <v>0.02</v>
      </c>
      <c r="H29" s="185">
        <f>'Page 1 Budget Summary WHEAT'!D10</f>
        <v>975</v>
      </c>
      <c r="I29" s="186">
        <f t="shared" si="0"/>
        <v>19.5</v>
      </c>
      <c r="J29" s="187"/>
      <c r="K29" s="188"/>
      <c r="L29" s="188"/>
      <c r="M29" s="188"/>
      <c r="N29" s="188"/>
      <c r="O29" s="188"/>
      <c r="P29" s="188"/>
      <c r="Q29" s="188"/>
      <c r="R29" s="188"/>
      <c r="S29" s="188"/>
      <c r="T29" s="188"/>
      <c r="U29" s="188"/>
      <c r="V29" s="189"/>
      <c r="W29" s="186">
        <f t="shared" si="18"/>
        <v>0</v>
      </c>
      <c r="X29" s="190"/>
      <c r="Y29" s="188"/>
      <c r="Z29" s="188"/>
      <c r="AA29" s="188"/>
      <c r="AB29" s="188"/>
      <c r="AC29" s="188"/>
      <c r="AD29" s="188"/>
      <c r="AE29" s="189">
        <f>I29</f>
        <v>19.5</v>
      </c>
      <c r="AF29" s="186">
        <f t="shared" si="19"/>
        <v>19.5</v>
      </c>
      <c r="AG29" s="191"/>
      <c r="AH29" s="186">
        <f t="shared" si="12"/>
        <v>19.5</v>
      </c>
    </row>
    <row r="30" spans="1:34" ht="28" customHeight="1" thickBot="1" x14ac:dyDescent="0.25">
      <c r="A30" s="205" t="s">
        <v>66</v>
      </c>
      <c r="B30" s="206"/>
      <c r="C30" s="206"/>
      <c r="D30" s="206"/>
      <c r="E30" s="206"/>
      <c r="F30" s="206"/>
      <c r="G30" s="206"/>
      <c r="H30" s="207"/>
      <c r="I30" s="192">
        <f t="shared" ref="I30:W30" ca="1" si="20">SUM(I5:I29)</f>
        <v>311.94642857142856</v>
      </c>
      <c r="J30" s="193">
        <f t="shared" si="20"/>
        <v>45</v>
      </c>
      <c r="K30" s="194">
        <f t="shared" si="20"/>
        <v>70</v>
      </c>
      <c r="L30" s="194">
        <f t="shared" si="20"/>
        <v>31.2</v>
      </c>
      <c r="M30" s="194">
        <f t="shared" si="20"/>
        <v>98.699999999999989</v>
      </c>
      <c r="N30" s="194">
        <f t="shared" si="20"/>
        <v>0</v>
      </c>
      <c r="O30" s="194">
        <f t="shared" si="20"/>
        <v>0</v>
      </c>
      <c r="P30" s="194">
        <f t="shared" si="20"/>
        <v>0</v>
      </c>
      <c r="Q30" s="194">
        <f t="shared" si="20"/>
        <v>0</v>
      </c>
      <c r="R30" s="194">
        <f t="shared" si="20"/>
        <v>0</v>
      </c>
      <c r="S30" s="194">
        <f t="shared" si="20"/>
        <v>0</v>
      </c>
      <c r="T30" s="194">
        <f t="shared" si="20"/>
        <v>0</v>
      </c>
      <c r="U30" s="194">
        <f t="shared" si="20"/>
        <v>4.2125000000000004</v>
      </c>
      <c r="V30" s="196">
        <f t="shared" ca="1" si="20"/>
        <v>5.0839285714285714</v>
      </c>
      <c r="W30" s="192">
        <f t="shared" ca="1" si="20"/>
        <v>254.19642857142856</v>
      </c>
      <c r="X30" s="199"/>
      <c r="Y30" s="194">
        <f t="shared" ref="Y30:AF30" si="21">SUM(Y5:Y29)</f>
        <v>0</v>
      </c>
      <c r="Z30" s="194">
        <f t="shared" si="21"/>
        <v>7.5</v>
      </c>
      <c r="AA30" s="194">
        <f t="shared" si="21"/>
        <v>3</v>
      </c>
      <c r="AB30" s="194">
        <f t="shared" si="21"/>
        <v>24.75</v>
      </c>
      <c r="AC30" s="194">
        <f t="shared" si="21"/>
        <v>0</v>
      </c>
      <c r="AD30" s="194">
        <f t="shared" si="21"/>
        <v>3</v>
      </c>
      <c r="AE30" s="196">
        <f t="shared" si="21"/>
        <v>19.5</v>
      </c>
      <c r="AF30" s="192">
        <f t="shared" si="21"/>
        <v>57.75</v>
      </c>
      <c r="AG30" s="197"/>
      <c r="AH30" s="198">
        <f t="shared" ca="1" si="12"/>
        <v>311.94642857142856</v>
      </c>
    </row>
    <row r="31" spans="1:34" ht="28" customHeight="1" x14ac:dyDescent="0.2">
      <c r="B31" s="14"/>
      <c r="C31" s="14"/>
      <c r="D31" s="16"/>
      <c r="E31" s="17"/>
      <c r="F31" s="17"/>
      <c r="G31" s="15"/>
      <c r="I31" s="15"/>
    </row>
    <row r="33" spans="1:44" ht="32" customHeight="1" thickBot="1" x14ac:dyDescent="0.25">
      <c r="A33" s="39"/>
      <c r="B33" s="40"/>
      <c r="C33" s="39"/>
      <c r="D33" s="39"/>
      <c r="E33" s="39"/>
      <c r="F33" s="39"/>
      <c r="G33" s="39"/>
      <c r="H33" s="82"/>
      <c r="I33" s="39"/>
      <c r="J33" s="208" t="s">
        <v>149</v>
      </c>
      <c r="K33" s="208"/>
      <c r="L33" s="208"/>
      <c r="M33" s="208"/>
      <c r="N33" s="208"/>
      <c r="O33" s="208"/>
      <c r="P33" s="208"/>
      <c r="Q33" s="208"/>
      <c r="R33" s="208"/>
      <c r="S33" s="208"/>
      <c r="T33" s="208"/>
      <c r="U33" s="208"/>
      <c r="V33" s="208"/>
      <c r="W33" s="208"/>
      <c r="X33" s="23"/>
      <c r="Y33" s="209" t="s">
        <v>150</v>
      </c>
      <c r="Z33" s="209"/>
      <c r="AA33" s="209"/>
      <c r="AB33" s="209"/>
      <c r="AC33" s="209"/>
      <c r="AD33" s="209"/>
      <c r="AE33" s="209"/>
      <c r="AF33" s="209"/>
      <c r="AG33" s="34"/>
      <c r="AH33" s="35"/>
    </row>
    <row r="34" spans="1:44" s="179" customFormat="1" ht="63" customHeight="1" thickBot="1" x14ac:dyDescent="0.2">
      <c r="A34" s="169" t="s">
        <v>206</v>
      </c>
      <c r="B34" s="170" t="s">
        <v>6</v>
      </c>
      <c r="C34" s="170" t="s">
        <v>211</v>
      </c>
      <c r="D34" s="171" t="s">
        <v>207</v>
      </c>
      <c r="E34" s="170" t="s">
        <v>208</v>
      </c>
      <c r="F34" s="170" t="s">
        <v>119</v>
      </c>
      <c r="G34" s="172" t="s">
        <v>67</v>
      </c>
      <c r="H34" s="172" t="s">
        <v>68</v>
      </c>
      <c r="I34" s="173" t="s">
        <v>209</v>
      </c>
      <c r="J34" s="174" t="s">
        <v>63</v>
      </c>
      <c r="K34" s="174" t="s">
        <v>55</v>
      </c>
      <c r="L34" s="174" t="s">
        <v>11</v>
      </c>
      <c r="M34" s="174" t="s">
        <v>12</v>
      </c>
      <c r="N34" s="174" t="s">
        <v>61</v>
      </c>
      <c r="O34" s="174" t="s">
        <v>14</v>
      </c>
      <c r="P34" s="174" t="s">
        <v>15</v>
      </c>
      <c r="Q34" s="174" t="s">
        <v>16</v>
      </c>
      <c r="R34" s="174" t="s">
        <v>62</v>
      </c>
      <c r="S34" s="174" t="s">
        <v>47</v>
      </c>
      <c r="T34" s="174" t="s">
        <v>74</v>
      </c>
      <c r="U34" s="174" t="s">
        <v>60</v>
      </c>
      <c r="V34" s="174" t="s">
        <v>75</v>
      </c>
      <c r="W34" s="175" t="s">
        <v>65</v>
      </c>
      <c r="X34" s="176"/>
      <c r="Y34" s="174" t="s">
        <v>18</v>
      </c>
      <c r="Z34" s="174" t="s">
        <v>19</v>
      </c>
      <c r="AA34" s="174" t="s">
        <v>20</v>
      </c>
      <c r="AB34" s="174" t="s">
        <v>3</v>
      </c>
      <c r="AC34" s="174" t="s">
        <v>210</v>
      </c>
      <c r="AD34" s="174" t="s">
        <v>59</v>
      </c>
      <c r="AE34" s="174" t="s">
        <v>64</v>
      </c>
      <c r="AF34" s="173" t="s">
        <v>5</v>
      </c>
      <c r="AG34" s="176"/>
      <c r="AH34" s="177" t="s">
        <v>151</v>
      </c>
      <c r="AI34" s="178"/>
      <c r="AJ34" s="178"/>
      <c r="AK34" s="178"/>
      <c r="AL34" s="178"/>
      <c r="AM34" s="178"/>
      <c r="AN34" s="178"/>
      <c r="AO34" s="178"/>
      <c r="AP34" s="178"/>
      <c r="AQ34" s="178"/>
      <c r="AR34" s="178"/>
    </row>
    <row r="35" spans="1:44" ht="28" customHeight="1" x14ac:dyDescent="0.2">
      <c r="A35" s="48" t="s">
        <v>51</v>
      </c>
      <c r="B35" s="42" t="s">
        <v>31</v>
      </c>
      <c r="C35" s="42" t="s">
        <v>30</v>
      </c>
      <c r="D35" s="27" t="s">
        <v>12</v>
      </c>
      <c r="E35" s="49" t="s">
        <v>170</v>
      </c>
      <c r="F35" s="44" t="s">
        <v>120</v>
      </c>
      <c r="G35" s="45">
        <v>0</v>
      </c>
      <c r="H35" s="91">
        <v>11.7</v>
      </c>
      <c r="I35" s="69">
        <f t="shared" ref="I35:I80" si="22">G35*H35</f>
        <v>0</v>
      </c>
      <c r="J35" s="68"/>
      <c r="K35" s="46"/>
      <c r="L35" s="46"/>
      <c r="M35" s="46">
        <f>I35</f>
        <v>0</v>
      </c>
      <c r="N35" s="46"/>
      <c r="O35" s="46"/>
      <c r="P35" s="46"/>
      <c r="Q35" s="46"/>
      <c r="R35" s="46"/>
      <c r="S35" s="46"/>
      <c r="T35" s="46"/>
      <c r="U35" s="46"/>
      <c r="V35" s="73"/>
      <c r="W35" s="69">
        <f>SUM(J35:V35)</f>
        <v>0</v>
      </c>
      <c r="X35" s="47"/>
      <c r="Y35" s="30"/>
      <c r="Z35" s="30"/>
      <c r="AA35" s="30"/>
      <c r="AB35" s="30"/>
      <c r="AC35" s="30"/>
      <c r="AD35" s="30"/>
      <c r="AE35" s="75"/>
      <c r="AF35" s="69">
        <f>SUM(Y35:AE35)</f>
        <v>0</v>
      </c>
      <c r="AG35" s="77"/>
      <c r="AH35" s="69">
        <f t="shared" ref="AH35:AH40" si="23">AF35+W35</f>
        <v>0</v>
      </c>
    </row>
    <row r="36" spans="1:44" ht="28" customHeight="1" x14ac:dyDescent="0.2">
      <c r="A36" s="19" t="s">
        <v>51</v>
      </c>
      <c r="B36" s="20" t="s">
        <v>179</v>
      </c>
      <c r="C36" s="20" t="s">
        <v>180</v>
      </c>
      <c r="D36" s="27" t="s">
        <v>11</v>
      </c>
      <c r="E36" s="65" t="s">
        <v>178</v>
      </c>
      <c r="F36" s="18" t="s">
        <v>120</v>
      </c>
      <c r="G36" s="26">
        <v>0</v>
      </c>
      <c r="H36" s="84">
        <v>0</v>
      </c>
      <c r="I36" s="79">
        <f t="shared" si="22"/>
        <v>0</v>
      </c>
      <c r="J36" s="52"/>
      <c r="K36" s="30"/>
      <c r="L36" s="30"/>
      <c r="M36" s="30"/>
      <c r="N36" s="30"/>
      <c r="O36" s="30"/>
      <c r="P36" s="30"/>
      <c r="Q36" s="30"/>
      <c r="R36" s="30"/>
      <c r="S36" s="30"/>
      <c r="T36" s="30"/>
      <c r="U36" s="30"/>
      <c r="V36" s="75"/>
      <c r="W36" s="71">
        <f t="shared" ref="W36:W38" si="24">SUM(J36:V36)</f>
        <v>0</v>
      </c>
      <c r="X36" s="47"/>
      <c r="Y36" s="30"/>
      <c r="Z36" s="30"/>
      <c r="AA36" s="30"/>
      <c r="AB36" s="30"/>
      <c r="AC36" s="30"/>
      <c r="AD36" s="30"/>
      <c r="AE36" s="75"/>
      <c r="AF36" s="71">
        <f t="shared" ref="AF36:AF38" si="25">SUM(Y36:AE36)</f>
        <v>0</v>
      </c>
      <c r="AG36" s="92"/>
      <c r="AH36" s="71">
        <f t="shared" si="23"/>
        <v>0</v>
      </c>
    </row>
    <row r="37" spans="1:44" ht="28" customHeight="1" x14ac:dyDescent="0.2">
      <c r="A37" s="19" t="s">
        <v>51</v>
      </c>
      <c r="B37" s="20" t="s">
        <v>32</v>
      </c>
      <c r="C37" s="20" t="s">
        <v>181</v>
      </c>
      <c r="D37" s="31" t="s">
        <v>12</v>
      </c>
      <c r="E37" s="28" t="s">
        <v>96</v>
      </c>
      <c r="F37" s="18" t="s">
        <v>120</v>
      </c>
      <c r="G37" s="26">
        <v>0</v>
      </c>
      <c r="H37" s="84">
        <v>23.5</v>
      </c>
      <c r="I37" s="85">
        <f t="shared" si="22"/>
        <v>0</v>
      </c>
      <c r="J37" s="86"/>
      <c r="K37" s="87"/>
      <c r="L37" s="87"/>
      <c r="M37" s="87">
        <f>I37</f>
        <v>0</v>
      </c>
      <c r="N37" s="87"/>
      <c r="O37" s="87"/>
      <c r="P37" s="87"/>
      <c r="Q37" s="87"/>
      <c r="R37" s="87"/>
      <c r="S37" s="87"/>
      <c r="T37" s="87"/>
      <c r="U37" s="87"/>
      <c r="V37" s="88"/>
      <c r="W37" s="85">
        <f t="shared" si="24"/>
        <v>0</v>
      </c>
      <c r="X37" s="47"/>
      <c r="Y37" s="87"/>
      <c r="Z37" s="87"/>
      <c r="AA37" s="87"/>
      <c r="AB37" s="87"/>
      <c r="AC37" s="87"/>
      <c r="AD37" s="87"/>
      <c r="AE37" s="88"/>
      <c r="AF37" s="85">
        <f t="shared" si="25"/>
        <v>0</v>
      </c>
      <c r="AG37" s="77"/>
      <c r="AH37" s="85">
        <f t="shared" si="23"/>
        <v>0</v>
      </c>
      <c r="AI37" s="10"/>
      <c r="AJ37" s="10"/>
      <c r="AK37" s="10"/>
      <c r="AL37" s="10"/>
      <c r="AM37" s="10"/>
      <c r="AN37" s="10"/>
      <c r="AO37" s="10"/>
      <c r="AP37" s="10"/>
      <c r="AQ37" s="10"/>
      <c r="AR37" s="10"/>
    </row>
    <row r="38" spans="1:44" ht="28" customHeight="1" x14ac:dyDescent="0.2">
      <c r="A38" s="19" t="s">
        <v>51</v>
      </c>
      <c r="B38" s="20" t="s">
        <v>46</v>
      </c>
      <c r="C38" s="20" t="s">
        <v>182</v>
      </c>
      <c r="D38" s="32" t="s">
        <v>11</v>
      </c>
      <c r="E38" s="28" t="s">
        <v>96</v>
      </c>
      <c r="F38" s="18" t="s">
        <v>120</v>
      </c>
      <c r="G38" s="26">
        <v>0</v>
      </c>
      <c r="H38" s="84">
        <v>1.5</v>
      </c>
      <c r="I38" s="85">
        <f t="shared" si="22"/>
        <v>0</v>
      </c>
      <c r="J38" s="86"/>
      <c r="K38" s="87"/>
      <c r="L38" s="87">
        <f>I38</f>
        <v>0</v>
      </c>
      <c r="M38" s="87"/>
      <c r="N38" s="87"/>
      <c r="O38" s="87"/>
      <c r="P38" s="87"/>
      <c r="Q38" s="87"/>
      <c r="R38" s="87"/>
      <c r="S38" s="87"/>
      <c r="T38" s="87"/>
      <c r="U38" s="87"/>
      <c r="V38" s="88"/>
      <c r="W38" s="85">
        <f t="shared" si="24"/>
        <v>0</v>
      </c>
      <c r="X38" s="47"/>
      <c r="Y38" s="87"/>
      <c r="Z38" s="87"/>
      <c r="AA38" s="87"/>
      <c r="AB38" s="87"/>
      <c r="AC38" s="87"/>
      <c r="AD38" s="87"/>
      <c r="AE38" s="88"/>
      <c r="AF38" s="85">
        <f t="shared" si="25"/>
        <v>0</v>
      </c>
      <c r="AG38" s="77"/>
      <c r="AH38" s="85">
        <f t="shared" si="23"/>
        <v>0</v>
      </c>
      <c r="AI38" s="10"/>
      <c r="AJ38" s="10"/>
      <c r="AK38" s="10"/>
      <c r="AL38" s="10"/>
      <c r="AM38" s="10"/>
      <c r="AN38" s="10"/>
      <c r="AO38" s="10"/>
      <c r="AP38" s="10"/>
      <c r="AQ38" s="10"/>
      <c r="AR38" s="10"/>
    </row>
    <row r="39" spans="1:44" ht="28" customHeight="1" x14ac:dyDescent="0.25">
      <c r="A39" s="19" t="s">
        <v>51</v>
      </c>
      <c r="B39" s="20" t="s">
        <v>33</v>
      </c>
      <c r="C39" s="164" t="s">
        <v>200</v>
      </c>
      <c r="D39" s="31" t="s">
        <v>12</v>
      </c>
      <c r="E39" s="28" t="s">
        <v>96</v>
      </c>
      <c r="F39" s="18" t="s">
        <v>120</v>
      </c>
      <c r="G39" s="26">
        <v>1</v>
      </c>
      <c r="H39" s="84">
        <v>11.85</v>
      </c>
      <c r="I39" s="71">
        <f t="shared" si="22"/>
        <v>11.85</v>
      </c>
      <c r="J39" s="52"/>
      <c r="K39" s="30"/>
      <c r="L39" s="30"/>
      <c r="M39" s="30">
        <f>I39</f>
        <v>11.85</v>
      </c>
      <c r="N39" s="30"/>
      <c r="O39" s="30"/>
      <c r="P39" s="30"/>
      <c r="Q39" s="30"/>
      <c r="R39" s="30"/>
      <c r="S39" s="30"/>
      <c r="T39" s="30"/>
      <c r="U39" s="30"/>
      <c r="V39" s="75"/>
      <c r="W39" s="71">
        <f t="shared" ref="W39:W72" si="26">SUM(J39:V39)</f>
        <v>11.85</v>
      </c>
      <c r="X39" s="47"/>
      <c r="Y39" s="30"/>
      <c r="Z39" s="30"/>
      <c r="AA39" s="30"/>
      <c r="AB39" s="30"/>
      <c r="AC39" s="30"/>
      <c r="AD39" s="30"/>
      <c r="AE39" s="75"/>
      <c r="AF39" s="71">
        <f t="shared" ref="AF39:AF69" si="27">SUM(Y39:AE39)</f>
        <v>0</v>
      </c>
      <c r="AG39" s="77"/>
      <c r="AH39" s="71">
        <f t="shared" si="23"/>
        <v>11.85</v>
      </c>
    </row>
    <row r="40" spans="1:44" ht="28" customHeight="1" x14ac:dyDescent="0.2">
      <c r="A40" s="19" t="s">
        <v>51</v>
      </c>
      <c r="B40" s="20" t="s">
        <v>50</v>
      </c>
      <c r="C40" s="20" t="s">
        <v>147</v>
      </c>
      <c r="D40" s="27" t="s">
        <v>49</v>
      </c>
      <c r="E40" s="65" t="s">
        <v>96</v>
      </c>
      <c r="F40" s="18" t="s">
        <v>167</v>
      </c>
      <c r="G40" s="26">
        <v>325</v>
      </c>
      <c r="H40" s="84">
        <v>0.28999999999999998</v>
      </c>
      <c r="I40" s="79">
        <f t="shared" si="22"/>
        <v>94.25</v>
      </c>
      <c r="J40" s="52"/>
      <c r="K40" s="30">
        <f>I40</f>
        <v>94.25</v>
      </c>
      <c r="L40" s="30"/>
      <c r="M40" s="30"/>
      <c r="N40" s="30"/>
      <c r="O40" s="30"/>
      <c r="P40" s="30"/>
      <c r="Q40" s="30"/>
      <c r="R40" s="30"/>
      <c r="S40" s="30"/>
      <c r="T40" s="30"/>
      <c r="U40" s="30"/>
      <c r="V40" s="75"/>
      <c r="W40" s="71">
        <f t="shared" si="26"/>
        <v>94.25</v>
      </c>
      <c r="X40" s="47"/>
      <c r="Y40" s="30"/>
      <c r="Z40" s="30"/>
      <c r="AA40" s="30"/>
      <c r="AB40" s="30"/>
      <c r="AC40" s="30"/>
      <c r="AD40" s="30"/>
      <c r="AE40" s="75"/>
      <c r="AF40" s="71">
        <f t="shared" si="27"/>
        <v>0</v>
      </c>
      <c r="AG40" s="77"/>
      <c r="AH40" s="71">
        <f t="shared" si="23"/>
        <v>94.25</v>
      </c>
    </row>
    <row r="41" spans="1:44" ht="28" customHeight="1" x14ac:dyDescent="0.2">
      <c r="A41" s="19" t="s">
        <v>51</v>
      </c>
      <c r="B41" s="20" t="s">
        <v>50</v>
      </c>
      <c r="C41" s="20" t="s">
        <v>123</v>
      </c>
      <c r="D41" s="27" t="s">
        <v>49</v>
      </c>
      <c r="E41" s="65" t="s">
        <v>96</v>
      </c>
      <c r="F41" s="18" t="s">
        <v>167</v>
      </c>
      <c r="G41" s="26">
        <v>0</v>
      </c>
      <c r="H41" s="84">
        <v>0.27</v>
      </c>
      <c r="I41" s="79">
        <f t="shared" si="22"/>
        <v>0</v>
      </c>
      <c r="J41" s="52"/>
      <c r="K41" s="30">
        <f>I41</f>
        <v>0</v>
      </c>
      <c r="L41" s="30"/>
      <c r="M41" s="30"/>
      <c r="N41" s="30"/>
      <c r="O41" s="30"/>
      <c r="P41" s="30"/>
      <c r="Q41" s="30"/>
      <c r="R41" s="30"/>
      <c r="S41" s="30"/>
      <c r="T41" s="30"/>
      <c r="U41" s="30"/>
      <c r="V41" s="75"/>
      <c r="W41" s="71">
        <f t="shared" ref="W41:W43" si="28">SUM(J41:V41)</f>
        <v>0</v>
      </c>
      <c r="X41" s="47"/>
      <c r="Y41" s="30"/>
      <c r="Z41" s="30"/>
      <c r="AA41" s="30"/>
      <c r="AB41" s="30"/>
      <c r="AC41" s="30"/>
      <c r="AD41" s="30"/>
      <c r="AE41" s="75"/>
      <c r="AF41" s="71">
        <f t="shared" ref="AF41:AF43" si="29">SUM(Y41:AE41)</f>
        <v>0</v>
      </c>
      <c r="AG41" s="77"/>
      <c r="AH41" s="71">
        <f t="shared" ref="AH41:AH43" si="30">AF41+W41</f>
        <v>0</v>
      </c>
    </row>
    <row r="42" spans="1:44" ht="28" customHeight="1" x14ac:dyDescent="0.2">
      <c r="A42" s="19" t="s">
        <v>51</v>
      </c>
      <c r="B42" s="20" t="s">
        <v>34</v>
      </c>
      <c r="C42" s="20" t="s">
        <v>181</v>
      </c>
      <c r="D42" s="32" t="s">
        <v>12</v>
      </c>
      <c r="E42" s="28" t="s">
        <v>170</v>
      </c>
      <c r="F42" s="18" t="s">
        <v>120</v>
      </c>
      <c r="G42" s="26">
        <v>1</v>
      </c>
      <c r="H42" s="84">
        <v>23.5</v>
      </c>
      <c r="I42" s="85">
        <f t="shared" si="22"/>
        <v>23.5</v>
      </c>
      <c r="J42" s="86"/>
      <c r="K42" s="87"/>
      <c r="L42" s="87"/>
      <c r="M42" s="87">
        <f>I42</f>
        <v>23.5</v>
      </c>
      <c r="N42" s="87"/>
      <c r="O42" s="87"/>
      <c r="P42" s="87"/>
      <c r="Q42" s="87"/>
      <c r="R42" s="87"/>
      <c r="S42" s="87"/>
      <c r="T42" s="87"/>
      <c r="U42" s="87"/>
      <c r="V42" s="88"/>
      <c r="W42" s="85">
        <f t="shared" si="28"/>
        <v>23.5</v>
      </c>
      <c r="X42" s="47"/>
      <c r="Y42" s="87"/>
      <c r="Z42" s="87"/>
      <c r="AA42" s="87"/>
      <c r="AB42" s="87"/>
      <c r="AC42" s="87"/>
      <c r="AD42" s="87"/>
      <c r="AE42" s="88"/>
      <c r="AF42" s="85">
        <f t="shared" si="29"/>
        <v>0</v>
      </c>
      <c r="AG42" s="77"/>
      <c r="AH42" s="85">
        <f t="shared" si="30"/>
        <v>23.5</v>
      </c>
      <c r="AI42" s="10"/>
      <c r="AJ42" s="10"/>
      <c r="AK42" s="10"/>
      <c r="AL42" s="10"/>
      <c r="AM42" s="10"/>
      <c r="AN42" s="10"/>
      <c r="AO42" s="10"/>
      <c r="AP42" s="10"/>
      <c r="AQ42" s="10"/>
      <c r="AR42" s="10"/>
    </row>
    <row r="43" spans="1:44" ht="28" customHeight="1" x14ac:dyDescent="0.2">
      <c r="A43" s="19" t="s">
        <v>51</v>
      </c>
      <c r="B43" s="20" t="s">
        <v>34</v>
      </c>
      <c r="C43" s="20" t="s">
        <v>183</v>
      </c>
      <c r="D43" s="32" t="s">
        <v>11</v>
      </c>
      <c r="E43" s="28" t="s">
        <v>170</v>
      </c>
      <c r="F43" s="18" t="s">
        <v>120</v>
      </c>
      <c r="G43" s="26">
        <v>5</v>
      </c>
      <c r="H43" s="84">
        <v>1.5</v>
      </c>
      <c r="I43" s="85">
        <f t="shared" si="22"/>
        <v>7.5</v>
      </c>
      <c r="J43" s="86"/>
      <c r="K43" s="87"/>
      <c r="L43" s="87">
        <f>I43</f>
        <v>7.5</v>
      </c>
      <c r="M43" s="87"/>
      <c r="N43" s="87"/>
      <c r="O43" s="87"/>
      <c r="P43" s="87"/>
      <c r="Q43" s="87"/>
      <c r="R43" s="87"/>
      <c r="S43" s="87"/>
      <c r="T43" s="87"/>
      <c r="U43" s="87"/>
      <c r="V43" s="88"/>
      <c r="W43" s="85">
        <f t="shared" si="28"/>
        <v>7.5</v>
      </c>
      <c r="X43" s="47"/>
      <c r="Y43" s="87"/>
      <c r="Z43" s="87"/>
      <c r="AA43" s="87"/>
      <c r="AB43" s="87"/>
      <c r="AC43" s="87"/>
      <c r="AD43" s="87"/>
      <c r="AE43" s="88"/>
      <c r="AF43" s="85">
        <f t="shared" si="29"/>
        <v>0</v>
      </c>
      <c r="AG43" s="77"/>
      <c r="AH43" s="85">
        <f t="shared" si="30"/>
        <v>7.5</v>
      </c>
      <c r="AI43" s="10"/>
      <c r="AJ43" s="10"/>
      <c r="AK43" s="10"/>
      <c r="AL43" s="10"/>
      <c r="AM43" s="10"/>
      <c r="AN43" s="10"/>
      <c r="AO43" s="10"/>
      <c r="AP43" s="10"/>
      <c r="AQ43" s="10"/>
      <c r="AR43" s="10"/>
    </row>
    <row r="44" spans="1:44" ht="28" customHeight="1" x14ac:dyDescent="0.2">
      <c r="A44" s="19" t="s">
        <v>51</v>
      </c>
      <c r="B44" s="20" t="s">
        <v>35</v>
      </c>
      <c r="C44" s="20" t="s">
        <v>30</v>
      </c>
      <c r="D44" s="27" t="s">
        <v>12</v>
      </c>
      <c r="E44" s="65" t="s">
        <v>170</v>
      </c>
      <c r="F44" s="18" t="s">
        <v>120</v>
      </c>
      <c r="G44" s="26">
        <v>1</v>
      </c>
      <c r="H44" s="84">
        <v>11.7</v>
      </c>
      <c r="I44" s="79">
        <f t="shared" si="22"/>
        <v>11.7</v>
      </c>
      <c r="J44" s="52"/>
      <c r="K44" s="30"/>
      <c r="L44" s="30"/>
      <c r="M44" s="30">
        <f>I44</f>
        <v>11.7</v>
      </c>
      <c r="N44" s="30"/>
      <c r="O44" s="30"/>
      <c r="P44" s="30"/>
      <c r="Q44" s="30"/>
      <c r="R44" s="30"/>
      <c r="S44" s="30"/>
      <c r="T44" s="30"/>
      <c r="U44" s="30"/>
      <c r="V44" s="75"/>
      <c r="W44" s="71">
        <f t="shared" si="26"/>
        <v>11.7</v>
      </c>
      <c r="X44" s="47"/>
      <c r="Y44" s="30"/>
      <c r="Z44" s="30"/>
      <c r="AA44" s="30"/>
      <c r="AB44" s="30"/>
      <c r="AC44" s="30"/>
      <c r="AD44" s="30"/>
      <c r="AE44" s="75"/>
      <c r="AF44" s="71">
        <f t="shared" si="27"/>
        <v>0</v>
      </c>
      <c r="AG44" s="77"/>
      <c r="AH44" s="71">
        <f>AF44+W44</f>
        <v>11.7</v>
      </c>
    </row>
    <row r="45" spans="1:44" ht="28" customHeight="1" x14ac:dyDescent="0.2">
      <c r="A45" s="19" t="s">
        <v>51</v>
      </c>
      <c r="B45" s="20" t="s">
        <v>171</v>
      </c>
      <c r="C45" s="20" t="s">
        <v>159</v>
      </c>
      <c r="D45" s="64" t="s">
        <v>11</v>
      </c>
      <c r="E45" s="65" t="s">
        <v>170</v>
      </c>
      <c r="F45" s="18" t="s">
        <v>164</v>
      </c>
      <c r="G45" s="26">
        <v>0.13</v>
      </c>
      <c r="H45" s="84">
        <v>134</v>
      </c>
      <c r="I45" s="79">
        <f t="shared" si="22"/>
        <v>17.420000000000002</v>
      </c>
      <c r="J45" s="52"/>
      <c r="K45" s="30"/>
      <c r="L45" s="30">
        <f>I45</f>
        <v>17.420000000000002</v>
      </c>
      <c r="M45" s="30"/>
      <c r="N45" s="30"/>
      <c r="O45" s="30"/>
      <c r="P45" s="30"/>
      <c r="Q45" s="30"/>
      <c r="R45" s="30"/>
      <c r="S45" s="30"/>
      <c r="T45" s="30"/>
      <c r="U45" s="30"/>
      <c r="V45" s="75"/>
      <c r="W45" s="71">
        <f t="shared" ref="W45" si="31">SUM(J45:V45)</f>
        <v>17.420000000000002</v>
      </c>
      <c r="X45" s="47"/>
      <c r="Y45" s="30"/>
      <c r="Z45" s="30"/>
      <c r="AA45" s="30"/>
      <c r="AB45" s="30"/>
      <c r="AC45" s="30"/>
      <c r="AD45" s="30"/>
      <c r="AE45" s="75"/>
      <c r="AF45" s="71">
        <f t="shared" ref="AF45" si="32">SUM(Y45:AE45)</f>
        <v>0</v>
      </c>
      <c r="AG45" s="77"/>
      <c r="AH45" s="71">
        <f>AF45+W45</f>
        <v>17.420000000000002</v>
      </c>
    </row>
    <row r="46" spans="1:44" ht="28" customHeight="1" x14ac:dyDescent="0.2">
      <c r="A46" s="19" t="s">
        <v>51</v>
      </c>
      <c r="B46" s="20" t="s">
        <v>135</v>
      </c>
      <c r="C46" s="20" t="s">
        <v>160</v>
      </c>
      <c r="D46" s="64" t="s">
        <v>11</v>
      </c>
      <c r="E46" s="65" t="s">
        <v>170</v>
      </c>
      <c r="F46" s="65" t="s">
        <v>164</v>
      </c>
      <c r="G46" s="26">
        <v>3.1E-2</v>
      </c>
      <c r="H46" s="84">
        <v>108</v>
      </c>
      <c r="I46" s="79">
        <f t="shared" si="22"/>
        <v>3.3479999999999999</v>
      </c>
      <c r="J46" s="52"/>
      <c r="K46" s="30"/>
      <c r="L46" s="30">
        <f>I46</f>
        <v>3.3479999999999999</v>
      </c>
      <c r="M46" s="30"/>
      <c r="N46" s="30"/>
      <c r="O46" s="30"/>
      <c r="P46" s="30"/>
      <c r="Q46" s="30"/>
      <c r="R46" s="30"/>
      <c r="S46" s="30"/>
      <c r="T46" s="30"/>
      <c r="U46" s="30"/>
      <c r="V46" s="75"/>
      <c r="W46" s="71">
        <f t="shared" si="26"/>
        <v>3.3479999999999999</v>
      </c>
      <c r="X46" s="47"/>
      <c r="Y46" s="30"/>
      <c r="Z46" s="30"/>
      <c r="AA46" s="30"/>
      <c r="AB46" s="30"/>
      <c r="AC46" s="30"/>
      <c r="AD46" s="30"/>
      <c r="AE46" s="75"/>
      <c r="AF46" s="71">
        <f t="shared" si="27"/>
        <v>0</v>
      </c>
      <c r="AG46" s="77"/>
      <c r="AH46" s="71">
        <f t="shared" ref="AH46:AH47" si="33">AF46+W46</f>
        <v>3.3479999999999999</v>
      </c>
    </row>
    <row r="47" spans="1:44" ht="28" customHeight="1" x14ac:dyDescent="0.2">
      <c r="A47" s="19" t="s">
        <v>51</v>
      </c>
      <c r="B47" s="20" t="s">
        <v>112</v>
      </c>
      <c r="C47" s="20" t="s">
        <v>122</v>
      </c>
      <c r="D47" s="64" t="s">
        <v>11</v>
      </c>
      <c r="E47" s="65" t="s">
        <v>170</v>
      </c>
      <c r="F47" s="65" t="s">
        <v>164</v>
      </c>
      <c r="G47" s="26">
        <v>0.05</v>
      </c>
      <c r="H47" s="84">
        <v>35</v>
      </c>
      <c r="I47" s="79">
        <f t="shared" si="22"/>
        <v>1.75</v>
      </c>
      <c r="J47" s="52"/>
      <c r="K47" s="30"/>
      <c r="L47" s="30">
        <f>I47</f>
        <v>1.75</v>
      </c>
      <c r="M47" s="30"/>
      <c r="N47" s="30"/>
      <c r="O47" s="30"/>
      <c r="P47" s="30"/>
      <c r="Q47" s="30"/>
      <c r="R47" s="30"/>
      <c r="S47" s="30"/>
      <c r="T47" s="30"/>
      <c r="U47" s="30"/>
      <c r="V47" s="75"/>
      <c r="W47" s="71">
        <f t="shared" si="26"/>
        <v>1.75</v>
      </c>
      <c r="X47" s="47"/>
      <c r="Y47" s="30"/>
      <c r="Z47" s="30"/>
      <c r="AA47" s="30"/>
      <c r="AB47" s="30"/>
      <c r="AC47" s="30"/>
      <c r="AD47" s="30"/>
      <c r="AE47" s="75"/>
      <c r="AF47" s="71">
        <f t="shared" si="27"/>
        <v>0</v>
      </c>
      <c r="AG47" s="77"/>
      <c r="AH47" s="71">
        <f t="shared" si="33"/>
        <v>1.75</v>
      </c>
    </row>
    <row r="48" spans="1:44" ht="28" customHeight="1" x14ac:dyDescent="0.2">
      <c r="A48" s="19" t="s">
        <v>51</v>
      </c>
      <c r="B48" s="20" t="s">
        <v>212</v>
      </c>
      <c r="C48" s="20" t="s">
        <v>122</v>
      </c>
      <c r="D48" s="64" t="s">
        <v>11</v>
      </c>
      <c r="E48" s="65" t="s">
        <v>170</v>
      </c>
      <c r="F48" s="65" t="s">
        <v>164</v>
      </c>
      <c r="G48" s="26">
        <v>0.05</v>
      </c>
      <c r="H48" s="84">
        <v>77</v>
      </c>
      <c r="I48" s="79">
        <f t="shared" ref="I48" si="34">G48*H48</f>
        <v>3.85</v>
      </c>
      <c r="J48" s="52"/>
      <c r="K48" s="30"/>
      <c r="L48" s="30">
        <f>I48</f>
        <v>3.85</v>
      </c>
      <c r="M48" s="30"/>
      <c r="N48" s="30"/>
      <c r="O48" s="30"/>
      <c r="P48" s="30"/>
      <c r="Q48" s="30"/>
      <c r="R48" s="30"/>
      <c r="S48" s="30"/>
      <c r="T48" s="30"/>
      <c r="U48" s="30"/>
      <c r="V48" s="75"/>
      <c r="W48" s="71">
        <f t="shared" ref="W48" si="35">SUM(J48:V48)</f>
        <v>3.85</v>
      </c>
      <c r="X48" s="47"/>
      <c r="Y48" s="30"/>
      <c r="Z48" s="30"/>
      <c r="AA48" s="30"/>
      <c r="AB48" s="30"/>
      <c r="AC48" s="30"/>
      <c r="AD48" s="30"/>
      <c r="AE48" s="75"/>
      <c r="AF48" s="71">
        <f t="shared" ref="AF48" si="36">SUM(Y48:AE48)</f>
        <v>0</v>
      </c>
      <c r="AG48" s="77"/>
      <c r="AH48" s="71">
        <f t="shared" ref="AH48" si="37">AF48+W48</f>
        <v>3.85</v>
      </c>
    </row>
    <row r="49" spans="1:34" ht="28" customHeight="1" x14ac:dyDescent="0.25">
      <c r="A49" s="19" t="s">
        <v>51</v>
      </c>
      <c r="B49" s="20" t="s">
        <v>199</v>
      </c>
      <c r="C49" s="164" t="s">
        <v>200</v>
      </c>
      <c r="D49" s="27" t="s">
        <v>12</v>
      </c>
      <c r="E49" s="65" t="s">
        <v>92</v>
      </c>
      <c r="F49" s="18" t="s">
        <v>120</v>
      </c>
      <c r="G49" s="26">
        <v>0.25</v>
      </c>
      <c r="H49" s="84">
        <v>11.25</v>
      </c>
      <c r="I49" s="71">
        <f t="shared" si="22"/>
        <v>2.8125</v>
      </c>
      <c r="J49" s="52"/>
      <c r="K49" s="30"/>
      <c r="L49" s="30"/>
      <c r="M49" s="30">
        <f>I49</f>
        <v>2.8125</v>
      </c>
      <c r="N49" s="30"/>
      <c r="O49" s="30"/>
      <c r="P49" s="30"/>
      <c r="Q49" s="30"/>
      <c r="R49" s="30"/>
      <c r="S49" s="30"/>
      <c r="T49" s="30"/>
      <c r="U49" s="30"/>
      <c r="V49" s="75"/>
      <c r="W49" s="71">
        <f t="shared" si="26"/>
        <v>2.8125</v>
      </c>
      <c r="X49" s="47"/>
      <c r="Y49" s="30"/>
      <c r="Z49" s="30"/>
      <c r="AA49" s="30"/>
      <c r="AB49" s="30"/>
      <c r="AC49" s="30"/>
      <c r="AD49" s="30"/>
      <c r="AE49" s="75"/>
      <c r="AF49" s="71">
        <f t="shared" si="27"/>
        <v>0</v>
      </c>
      <c r="AG49" s="77"/>
      <c r="AH49" s="71">
        <f>AF49+W49</f>
        <v>2.8125</v>
      </c>
    </row>
    <row r="50" spans="1:34" ht="28" customHeight="1" x14ac:dyDescent="0.2">
      <c r="A50" s="19" t="s">
        <v>51</v>
      </c>
      <c r="B50" s="20" t="s">
        <v>152</v>
      </c>
      <c r="C50" s="20" t="s">
        <v>146</v>
      </c>
      <c r="D50" s="64" t="s">
        <v>11</v>
      </c>
      <c r="E50" s="65" t="s">
        <v>92</v>
      </c>
      <c r="F50" s="18" t="s">
        <v>164</v>
      </c>
      <c r="G50" s="26">
        <v>1.4999999999999999E-2</v>
      </c>
      <c r="H50" s="84">
        <v>17</v>
      </c>
      <c r="I50" s="70">
        <f t="shared" si="22"/>
        <v>0.255</v>
      </c>
      <c r="J50" s="50"/>
      <c r="K50" s="51"/>
      <c r="L50" s="51">
        <f>I50</f>
        <v>0.255</v>
      </c>
      <c r="M50" s="51"/>
      <c r="N50" s="51"/>
      <c r="O50" s="51"/>
      <c r="P50" s="51"/>
      <c r="Q50" s="51"/>
      <c r="R50" s="51"/>
      <c r="S50" s="51"/>
      <c r="T50" s="51"/>
      <c r="U50" s="51"/>
      <c r="V50" s="76"/>
      <c r="W50" s="70">
        <f t="shared" ref="W50" si="38">SUM(J50:V50)</f>
        <v>0.255</v>
      </c>
      <c r="X50" s="47"/>
      <c r="Y50" s="51"/>
      <c r="Z50" s="51"/>
      <c r="AA50" s="51"/>
      <c r="AB50" s="51"/>
      <c r="AC50" s="51"/>
      <c r="AD50" s="51"/>
      <c r="AE50" s="76"/>
      <c r="AF50" s="70">
        <f t="shared" ref="AF50" si="39">SUM(Y50:AE50)</f>
        <v>0</v>
      </c>
      <c r="AG50" s="77"/>
      <c r="AH50" s="70">
        <f t="shared" ref="AH50" si="40">AF50+W50</f>
        <v>0.255</v>
      </c>
    </row>
    <row r="51" spans="1:34" ht="28" customHeight="1" x14ac:dyDescent="0.2">
      <c r="A51" s="19" t="s">
        <v>51</v>
      </c>
      <c r="B51" s="20" t="s">
        <v>133</v>
      </c>
      <c r="C51" s="20" t="s">
        <v>30</v>
      </c>
      <c r="D51" s="27" t="s">
        <v>12</v>
      </c>
      <c r="E51" s="65" t="s">
        <v>96</v>
      </c>
      <c r="F51" s="18" t="s">
        <v>120</v>
      </c>
      <c r="G51" s="26">
        <v>1</v>
      </c>
      <c r="H51" s="84">
        <v>11.7</v>
      </c>
      <c r="I51" s="71">
        <f t="shared" si="22"/>
        <v>11.7</v>
      </c>
      <c r="J51" s="52"/>
      <c r="K51" s="30"/>
      <c r="L51" s="30"/>
      <c r="M51" s="30">
        <f>I51</f>
        <v>11.7</v>
      </c>
      <c r="N51" s="30"/>
      <c r="O51" s="30"/>
      <c r="P51" s="30"/>
      <c r="Q51" s="30"/>
      <c r="R51" s="30"/>
      <c r="S51" s="30"/>
      <c r="T51" s="30"/>
      <c r="U51" s="30"/>
      <c r="V51" s="75"/>
      <c r="W51" s="71">
        <f t="shared" ref="W51" si="41">SUM(J51:V51)</f>
        <v>11.7</v>
      </c>
      <c r="X51" s="47"/>
      <c r="Y51" s="30"/>
      <c r="Z51" s="30"/>
      <c r="AA51" s="30"/>
      <c r="AB51" s="30"/>
      <c r="AC51" s="30"/>
      <c r="AD51" s="30"/>
      <c r="AE51" s="75"/>
      <c r="AF51" s="71">
        <f t="shared" ref="AF51" si="42">SUM(Y51:AE51)</f>
        <v>0</v>
      </c>
      <c r="AG51" s="77"/>
      <c r="AH51" s="71">
        <f t="shared" ref="AH51" si="43">AF51+W51</f>
        <v>11.7</v>
      </c>
    </row>
    <row r="52" spans="1:34" ht="28" customHeight="1" x14ac:dyDescent="0.2">
      <c r="A52" s="19" t="s">
        <v>51</v>
      </c>
      <c r="B52" s="20" t="s">
        <v>135</v>
      </c>
      <c r="C52" s="20" t="s">
        <v>134</v>
      </c>
      <c r="D52" s="64" t="s">
        <v>11</v>
      </c>
      <c r="E52" s="65" t="s">
        <v>93</v>
      </c>
      <c r="F52" s="65" t="s">
        <v>165</v>
      </c>
      <c r="G52" s="26">
        <v>0</v>
      </c>
      <c r="H52" s="84">
        <v>0</v>
      </c>
      <c r="I52" s="71">
        <f t="shared" si="22"/>
        <v>0</v>
      </c>
      <c r="J52" s="52"/>
      <c r="K52" s="30"/>
      <c r="L52" s="30">
        <f>I52</f>
        <v>0</v>
      </c>
      <c r="M52" s="30"/>
      <c r="N52" s="30"/>
      <c r="O52" s="30"/>
      <c r="P52" s="30"/>
      <c r="Q52" s="30"/>
      <c r="R52" s="30"/>
      <c r="S52" s="30"/>
      <c r="T52" s="30"/>
      <c r="U52" s="30"/>
      <c r="V52" s="75"/>
      <c r="W52" s="71">
        <f t="shared" ref="W52:W55" si="44">SUM(J52:V52)</f>
        <v>0</v>
      </c>
      <c r="X52" s="47"/>
      <c r="Y52" s="30"/>
      <c r="Z52" s="30"/>
      <c r="AA52" s="30"/>
      <c r="AB52" s="30"/>
      <c r="AC52" s="30"/>
      <c r="AD52" s="30"/>
      <c r="AE52" s="75"/>
      <c r="AF52" s="71">
        <f t="shared" ref="AF52" si="45">SUM(Y52:AE52)</f>
        <v>0</v>
      </c>
      <c r="AG52" s="77"/>
      <c r="AH52" s="71">
        <f t="shared" ref="AH52:AH55" si="46">AF52+W52</f>
        <v>0</v>
      </c>
    </row>
    <row r="53" spans="1:34" ht="28" customHeight="1" x14ac:dyDescent="0.2">
      <c r="A53" s="19" t="s">
        <v>51</v>
      </c>
      <c r="B53" s="20" t="s">
        <v>136</v>
      </c>
      <c r="C53" s="20" t="s">
        <v>172</v>
      </c>
      <c r="D53" s="64" t="s">
        <v>11</v>
      </c>
      <c r="E53" s="65" t="s">
        <v>93</v>
      </c>
      <c r="F53" s="65" t="s">
        <v>164</v>
      </c>
      <c r="G53" s="26">
        <v>3.1199999999999999E-2</v>
      </c>
      <c r="H53" s="84">
        <v>72</v>
      </c>
      <c r="I53" s="71">
        <f t="shared" si="22"/>
        <v>2.2464</v>
      </c>
      <c r="J53" s="52"/>
      <c r="K53" s="30"/>
      <c r="L53" s="30">
        <f>I53</f>
        <v>2.2464</v>
      </c>
      <c r="M53" s="30"/>
      <c r="N53" s="30"/>
      <c r="O53" s="30"/>
      <c r="P53" s="30"/>
      <c r="Q53" s="30"/>
      <c r="R53" s="30"/>
      <c r="S53" s="30"/>
      <c r="T53" s="30"/>
      <c r="U53" s="30"/>
      <c r="V53" s="75"/>
      <c r="W53" s="71">
        <f t="shared" ref="W53" si="47">SUM(J53:V53)</f>
        <v>2.2464</v>
      </c>
      <c r="X53" s="47"/>
      <c r="Y53" s="30"/>
      <c r="Z53" s="30"/>
      <c r="AA53" s="30"/>
      <c r="AB53" s="30"/>
      <c r="AC53" s="30"/>
      <c r="AD53" s="30"/>
      <c r="AE53" s="75"/>
      <c r="AF53" s="71">
        <f t="shared" ref="AF53" si="48">SUM(Y53:AE53)</f>
        <v>0</v>
      </c>
      <c r="AG53" s="77"/>
      <c r="AH53" s="71">
        <f t="shared" ref="AH53" si="49">AF53+W53</f>
        <v>2.2464</v>
      </c>
    </row>
    <row r="54" spans="1:34" ht="28" customHeight="1" x14ac:dyDescent="0.2">
      <c r="A54" s="19" t="s">
        <v>51</v>
      </c>
      <c r="B54" s="20" t="s">
        <v>112</v>
      </c>
      <c r="C54" s="20" t="s">
        <v>122</v>
      </c>
      <c r="D54" s="64" t="s">
        <v>11</v>
      </c>
      <c r="E54" s="65" t="s">
        <v>93</v>
      </c>
      <c r="F54" s="65" t="s">
        <v>164</v>
      </c>
      <c r="G54" s="26">
        <v>0.05</v>
      </c>
      <c r="H54" s="84">
        <v>35</v>
      </c>
      <c r="I54" s="71">
        <f t="shared" si="22"/>
        <v>1.75</v>
      </c>
      <c r="J54" s="52"/>
      <c r="K54" s="30"/>
      <c r="L54" s="30">
        <f>I54</f>
        <v>1.75</v>
      </c>
      <c r="M54" s="30"/>
      <c r="N54" s="30"/>
      <c r="O54" s="30"/>
      <c r="P54" s="30"/>
      <c r="Q54" s="30"/>
      <c r="R54" s="30"/>
      <c r="S54" s="30"/>
      <c r="T54" s="30"/>
      <c r="U54" s="30"/>
      <c r="V54" s="75"/>
      <c r="W54" s="71">
        <f t="shared" si="44"/>
        <v>1.75</v>
      </c>
      <c r="X54" s="47"/>
      <c r="Y54" s="30"/>
      <c r="Z54" s="30"/>
      <c r="AA54" s="30"/>
      <c r="AB54" s="30"/>
      <c r="AC54" s="30"/>
      <c r="AD54" s="30"/>
      <c r="AE54" s="75"/>
      <c r="AF54" s="71">
        <f t="shared" ref="AF54:AF55" si="50">SUM(Y54:AE54)</f>
        <v>0</v>
      </c>
      <c r="AG54" s="77"/>
      <c r="AH54" s="71">
        <f t="shared" si="46"/>
        <v>1.75</v>
      </c>
    </row>
    <row r="55" spans="1:34" ht="28" customHeight="1" x14ac:dyDescent="0.2">
      <c r="A55" s="19" t="s">
        <v>51</v>
      </c>
      <c r="B55" s="20" t="s">
        <v>212</v>
      </c>
      <c r="C55" s="20" t="s">
        <v>122</v>
      </c>
      <c r="D55" s="64" t="s">
        <v>11</v>
      </c>
      <c r="E55" s="65" t="s">
        <v>170</v>
      </c>
      <c r="F55" s="65" t="s">
        <v>164</v>
      </c>
      <c r="G55" s="26">
        <v>0.05</v>
      </c>
      <c r="H55" s="84">
        <v>77</v>
      </c>
      <c r="I55" s="79">
        <f t="shared" si="22"/>
        <v>3.85</v>
      </c>
      <c r="J55" s="52"/>
      <c r="K55" s="30"/>
      <c r="L55" s="30">
        <f>I55</f>
        <v>3.85</v>
      </c>
      <c r="M55" s="30"/>
      <c r="N55" s="30"/>
      <c r="O55" s="30"/>
      <c r="P55" s="30"/>
      <c r="Q55" s="30"/>
      <c r="R55" s="30"/>
      <c r="S55" s="30"/>
      <c r="T55" s="30"/>
      <c r="U55" s="30"/>
      <c r="V55" s="75"/>
      <c r="W55" s="71">
        <f t="shared" si="44"/>
        <v>3.85</v>
      </c>
      <c r="X55" s="47"/>
      <c r="Y55" s="30"/>
      <c r="Z55" s="30"/>
      <c r="AA55" s="30"/>
      <c r="AB55" s="30"/>
      <c r="AC55" s="30"/>
      <c r="AD55" s="30"/>
      <c r="AE55" s="75"/>
      <c r="AF55" s="71">
        <f t="shared" si="50"/>
        <v>0</v>
      </c>
      <c r="AG55" s="77"/>
      <c r="AH55" s="71">
        <f t="shared" si="46"/>
        <v>3.85</v>
      </c>
    </row>
    <row r="56" spans="1:34" ht="28" customHeight="1" x14ac:dyDescent="0.2">
      <c r="A56" s="19" t="s">
        <v>51</v>
      </c>
      <c r="B56" s="20" t="s">
        <v>36</v>
      </c>
      <c r="C56" s="20" t="s">
        <v>37</v>
      </c>
      <c r="D56" s="27" t="s">
        <v>81</v>
      </c>
      <c r="E56" s="65" t="s">
        <v>94</v>
      </c>
      <c r="F56" s="18" t="s">
        <v>120</v>
      </c>
      <c r="G56" s="26">
        <v>0</v>
      </c>
      <c r="H56" s="84">
        <v>0</v>
      </c>
      <c r="I56" s="71">
        <f t="shared" si="22"/>
        <v>0</v>
      </c>
      <c r="J56" s="52"/>
      <c r="K56" s="30"/>
      <c r="L56" s="30"/>
      <c r="M56" s="30"/>
      <c r="N56" s="30"/>
      <c r="O56" s="30"/>
      <c r="P56" s="30"/>
      <c r="Q56" s="30"/>
      <c r="R56" s="30"/>
      <c r="S56" s="30">
        <f>I56</f>
        <v>0</v>
      </c>
      <c r="T56" s="30"/>
      <c r="U56" s="30"/>
      <c r="V56" s="75"/>
      <c r="W56" s="71">
        <f t="shared" si="26"/>
        <v>0</v>
      </c>
      <c r="X56" s="47"/>
      <c r="Y56" s="30"/>
      <c r="Z56" s="30"/>
      <c r="AA56" s="30"/>
      <c r="AB56" s="30"/>
      <c r="AC56" s="30"/>
      <c r="AD56" s="30"/>
      <c r="AE56" s="75"/>
      <c r="AF56" s="71">
        <f t="shared" si="27"/>
        <v>0</v>
      </c>
      <c r="AG56" s="77"/>
      <c r="AH56" s="71">
        <f t="shared" ref="AH56:AH81" si="51">AF56+W56</f>
        <v>0</v>
      </c>
    </row>
    <row r="57" spans="1:34" ht="28" customHeight="1" x14ac:dyDescent="0.2">
      <c r="A57" s="19" t="s">
        <v>51</v>
      </c>
      <c r="B57" s="20" t="s">
        <v>141</v>
      </c>
      <c r="C57" s="20" t="s">
        <v>4</v>
      </c>
      <c r="D57" s="27" t="s">
        <v>81</v>
      </c>
      <c r="E57" s="65" t="s">
        <v>94</v>
      </c>
      <c r="F57" s="18" t="s">
        <v>120</v>
      </c>
      <c r="G57" s="26">
        <v>1</v>
      </c>
      <c r="H57" s="84">
        <v>91</v>
      </c>
      <c r="I57" s="71">
        <f t="shared" si="22"/>
        <v>91</v>
      </c>
      <c r="J57" s="52"/>
      <c r="K57" s="30"/>
      <c r="L57" s="30"/>
      <c r="M57" s="30"/>
      <c r="N57" s="30"/>
      <c r="O57" s="30"/>
      <c r="P57" s="30"/>
      <c r="Q57" s="30"/>
      <c r="R57" s="30"/>
      <c r="S57" s="30">
        <f>I57</f>
        <v>91</v>
      </c>
      <c r="T57" s="30"/>
      <c r="U57" s="30"/>
      <c r="V57" s="75"/>
      <c r="W57" s="71">
        <f t="shared" si="26"/>
        <v>91</v>
      </c>
      <c r="X57" s="47"/>
      <c r="Y57" s="30"/>
      <c r="Z57" s="30"/>
      <c r="AA57" s="30"/>
      <c r="AB57" s="30"/>
      <c r="AC57" s="30"/>
      <c r="AD57" s="30"/>
      <c r="AE57" s="75"/>
      <c r="AF57" s="71">
        <f t="shared" si="27"/>
        <v>0</v>
      </c>
      <c r="AG57" s="77"/>
      <c r="AH57" s="71">
        <f t="shared" si="51"/>
        <v>91</v>
      </c>
    </row>
    <row r="58" spans="1:34" ht="28" customHeight="1" x14ac:dyDescent="0.2">
      <c r="A58" s="19" t="s">
        <v>51</v>
      </c>
      <c r="B58" s="20" t="s">
        <v>38</v>
      </c>
      <c r="C58" s="33" t="s">
        <v>39</v>
      </c>
      <c r="D58" s="27" t="s">
        <v>74</v>
      </c>
      <c r="E58" s="65" t="s">
        <v>94</v>
      </c>
      <c r="F58" s="65" t="s">
        <v>144</v>
      </c>
      <c r="G58" s="66">
        <f>'Page 1 Budget Summary WHEAT'!D7</f>
        <v>125</v>
      </c>
      <c r="H58" s="84">
        <v>0.05</v>
      </c>
      <c r="I58" s="71">
        <f t="shared" si="22"/>
        <v>6.25</v>
      </c>
      <c r="J58" s="52"/>
      <c r="K58" s="30"/>
      <c r="L58" s="30"/>
      <c r="M58" s="30"/>
      <c r="N58" s="30"/>
      <c r="O58" s="30"/>
      <c r="P58" s="30"/>
      <c r="Q58" s="30"/>
      <c r="R58" s="30"/>
      <c r="S58" s="30"/>
      <c r="T58" s="30">
        <f>I58</f>
        <v>6.25</v>
      </c>
      <c r="U58" s="30"/>
      <c r="V58" s="75"/>
      <c r="W58" s="71">
        <f t="shared" si="26"/>
        <v>6.25</v>
      </c>
      <c r="X58" s="47"/>
      <c r="Y58" s="30"/>
      <c r="Z58" s="30"/>
      <c r="AA58" s="30"/>
      <c r="AB58" s="30"/>
      <c r="AC58" s="30"/>
      <c r="AD58" s="30"/>
      <c r="AE58" s="75"/>
      <c r="AF58" s="71">
        <f t="shared" si="27"/>
        <v>0</v>
      </c>
      <c r="AG58" s="77"/>
      <c r="AH58" s="71">
        <f t="shared" si="51"/>
        <v>6.25</v>
      </c>
    </row>
    <row r="59" spans="1:34" ht="28" customHeight="1" x14ac:dyDescent="0.2">
      <c r="A59" s="19" t="s">
        <v>51</v>
      </c>
      <c r="B59" s="20" t="s">
        <v>213</v>
      </c>
      <c r="C59" s="33" t="s">
        <v>39</v>
      </c>
      <c r="D59" s="27" t="s">
        <v>74</v>
      </c>
      <c r="E59" s="65" t="s">
        <v>95</v>
      </c>
      <c r="F59" s="65" t="s">
        <v>167</v>
      </c>
      <c r="G59" s="26">
        <v>1</v>
      </c>
      <c r="H59" s="84">
        <v>55</v>
      </c>
      <c r="I59" s="71">
        <f t="shared" si="22"/>
        <v>55</v>
      </c>
      <c r="J59" s="52"/>
      <c r="K59" s="30"/>
      <c r="L59" s="30"/>
      <c r="M59" s="30"/>
      <c r="N59" s="30"/>
      <c r="O59" s="30"/>
      <c r="P59" s="30"/>
      <c r="Q59" s="30"/>
      <c r="R59" s="30"/>
      <c r="S59" s="30"/>
      <c r="T59" s="30">
        <f>I59</f>
        <v>55</v>
      </c>
      <c r="U59" s="30"/>
      <c r="V59" s="75"/>
      <c r="W59" s="71">
        <f t="shared" si="26"/>
        <v>55</v>
      </c>
      <c r="X59" s="47"/>
      <c r="Y59" s="30"/>
      <c r="Z59" s="30"/>
      <c r="AA59" s="30"/>
      <c r="AB59" s="30"/>
      <c r="AC59" s="30"/>
      <c r="AD59" s="30"/>
      <c r="AE59" s="75"/>
      <c r="AF59" s="71">
        <f t="shared" si="27"/>
        <v>0</v>
      </c>
      <c r="AG59" s="77"/>
      <c r="AH59" s="71">
        <f t="shared" si="51"/>
        <v>55</v>
      </c>
    </row>
    <row r="60" spans="1:34" ht="28" customHeight="1" x14ac:dyDescent="0.2">
      <c r="A60" s="19" t="s">
        <v>51</v>
      </c>
      <c r="B60" s="20" t="s">
        <v>153</v>
      </c>
      <c r="C60" s="20" t="s">
        <v>168</v>
      </c>
      <c r="D60" s="27" t="s">
        <v>82</v>
      </c>
      <c r="E60" s="28" t="s">
        <v>94</v>
      </c>
      <c r="F60" s="28" t="s">
        <v>40</v>
      </c>
      <c r="G60" s="26">
        <v>1</v>
      </c>
      <c r="H60" s="84">
        <v>18.89</v>
      </c>
      <c r="I60" s="71">
        <f t="shared" si="22"/>
        <v>18.89</v>
      </c>
      <c r="J60" s="52"/>
      <c r="K60" s="30"/>
      <c r="L60" s="30"/>
      <c r="M60" s="30">
        <f>I60</f>
        <v>18.89</v>
      </c>
      <c r="N60" s="30"/>
      <c r="O60" s="30"/>
      <c r="P60" s="30"/>
      <c r="Q60" s="30"/>
      <c r="R60" s="30"/>
      <c r="S60" s="30"/>
      <c r="T60" s="30"/>
      <c r="U60" s="30"/>
      <c r="V60" s="75"/>
      <c r="W60" s="71">
        <f t="shared" si="26"/>
        <v>18.89</v>
      </c>
      <c r="X60" s="47"/>
      <c r="Y60" s="30"/>
      <c r="Z60" s="30"/>
      <c r="AA60" s="30"/>
      <c r="AB60" s="30"/>
      <c r="AC60" s="30"/>
      <c r="AD60" s="30"/>
      <c r="AE60" s="75"/>
      <c r="AF60" s="71">
        <f t="shared" si="27"/>
        <v>0</v>
      </c>
      <c r="AG60" s="77"/>
      <c r="AH60" s="71">
        <f t="shared" si="51"/>
        <v>18.89</v>
      </c>
    </row>
    <row r="61" spans="1:34" ht="28" customHeight="1" x14ac:dyDescent="0.2">
      <c r="A61" s="19" t="s">
        <v>51</v>
      </c>
      <c r="B61" s="20" t="s">
        <v>41</v>
      </c>
      <c r="C61" s="20" t="s">
        <v>42</v>
      </c>
      <c r="D61" s="27" t="s">
        <v>82</v>
      </c>
      <c r="E61" s="28" t="s">
        <v>94</v>
      </c>
      <c r="F61" s="18" t="s">
        <v>120</v>
      </c>
      <c r="G61" s="26">
        <v>1</v>
      </c>
      <c r="H61" s="84">
        <v>18.75</v>
      </c>
      <c r="I61" s="71">
        <f t="shared" si="22"/>
        <v>18.75</v>
      </c>
      <c r="J61" s="52"/>
      <c r="K61" s="30"/>
      <c r="L61" s="30"/>
      <c r="M61" s="30">
        <f>I61</f>
        <v>18.75</v>
      </c>
      <c r="N61" s="30"/>
      <c r="O61" s="30"/>
      <c r="P61" s="30"/>
      <c r="Q61" s="30"/>
      <c r="R61" s="30"/>
      <c r="S61" s="30"/>
      <c r="T61" s="30"/>
      <c r="U61" s="30"/>
      <c r="V61" s="75"/>
      <c r="W61" s="71">
        <f t="shared" si="26"/>
        <v>18.75</v>
      </c>
      <c r="X61" s="47"/>
      <c r="Y61" s="30"/>
      <c r="Z61" s="30"/>
      <c r="AA61" s="30"/>
      <c r="AB61" s="30"/>
      <c r="AC61" s="30"/>
      <c r="AD61" s="30"/>
      <c r="AE61" s="75"/>
      <c r="AF61" s="71">
        <f t="shared" si="27"/>
        <v>0</v>
      </c>
      <c r="AG61" s="77"/>
      <c r="AH61" s="71">
        <f t="shared" si="51"/>
        <v>18.75</v>
      </c>
    </row>
    <row r="62" spans="1:34" ht="28" customHeight="1" x14ac:dyDescent="0.2">
      <c r="A62" s="19" t="s">
        <v>51</v>
      </c>
      <c r="B62" s="20" t="s">
        <v>60</v>
      </c>
      <c r="C62" s="20" t="s">
        <v>126</v>
      </c>
      <c r="D62" s="27" t="s">
        <v>90</v>
      </c>
      <c r="E62" s="28" t="s">
        <v>94</v>
      </c>
      <c r="F62" s="18" t="s">
        <v>120</v>
      </c>
      <c r="G62" s="26">
        <v>1</v>
      </c>
      <c r="H62" s="84">
        <v>3</v>
      </c>
      <c r="I62" s="71">
        <f>G62*H62</f>
        <v>3</v>
      </c>
      <c r="J62" s="52"/>
      <c r="K62" s="30"/>
      <c r="L62" s="30"/>
      <c r="M62" s="30"/>
      <c r="N62" s="30"/>
      <c r="O62" s="30"/>
      <c r="P62" s="30"/>
      <c r="Q62" s="30"/>
      <c r="R62" s="30"/>
      <c r="S62" s="30"/>
      <c r="T62" s="30"/>
      <c r="U62" s="30">
        <f>I62</f>
        <v>3</v>
      </c>
      <c r="V62" s="75"/>
      <c r="W62" s="71">
        <f>SUM(J62:V62)</f>
        <v>3</v>
      </c>
      <c r="X62" s="47"/>
      <c r="Y62" s="30"/>
      <c r="Z62" s="30"/>
      <c r="AA62" s="30"/>
      <c r="AB62" s="30"/>
      <c r="AC62" s="30"/>
      <c r="AD62" s="30"/>
      <c r="AE62" s="75"/>
      <c r="AF62" s="71">
        <f>SUM(Y62:AE62)</f>
        <v>0</v>
      </c>
      <c r="AG62" s="77"/>
      <c r="AH62" s="71">
        <f>AF62+W62</f>
        <v>3</v>
      </c>
    </row>
    <row r="63" spans="1:34" ht="28" customHeight="1" x14ac:dyDescent="0.2">
      <c r="A63" s="19" t="s">
        <v>51</v>
      </c>
      <c r="B63" s="20" t="s">
        <v>214</v>
      </c>
      <c r="C63" s="20" t="s">
        <v>3</v>
      </c>
      <c r="D63" s="27" t="s">
        <v>3</v>
      </c>
      <c r="E63" s="18" t="s">
        <v>2</v>
      </c>
      <c r="F63" s="18" t="s">
        <v>120</v>
      </c>
      <c r="G63" s="26">
        <v>1</v>
      </c>
      <c r="H63" s="84">
        <v>12</v>
      </c>
      <c r="I63" s="71">
        <f t="shared" si="22"/>
        <v>12</v>
      </c>
      <c r="J63" s="52"/>
      <c r="K63" s="30"/>
      <c r="L63" s="30"/>
      <c r="M63" s="30"/>
      <c r="N63" s="30"/>
      <c r="O63" s="30"/>
      <c r="P63" s="30"/>
      <c r="Q63" s="30"/>
      <c r="R63" s="30"/>
      <c r="S63" s="30"/>
      <c r="T63" s="30"/>
      <c r="U63" s="30"/>
      <c r="V63" s="75"/>
      <c r="W63" s="71">
        <f t="shared" si="26"/>
        <v>0</v>
      </c>
      <c r="X63" s="47"/>
      <c r="Y63" s="30"/>
      <c r="Z63" s="30"/>
      <c r="AA63" s="30"/>
      <c r="AB63" s="30">
        <f>I63</f>
        <v>12</v>
      </c>
      <c r="AC63" s="30"/>
      <c r="AD63" s="30"/>
      <c r="AE63" s="75"/>
      <c r="AF63" s="71">
        <f t="shared" si="27"/>
        <v>12</v>
      </c>
      <c r="AG63" s="77"/>
      <c r="AH63" s="71">
        <f t="shared" si="51"/>
        <v>12</v>
      </c>
    </row>
    <row r="64" spans="1:34" ht="28" customHeight="1" x14ac:dyDescent="0.2">
      <c r="A64" s="19" t="s">
        <v>51</v>
      </c>
      <c r="B64" s="20" t="s">
        <v>76</v>
      </c>
      <c r="C64" s="20" t="s">
        <v>77</v>
      </c>
      <c r="D64" s="27" t="s">
        <v>3</v>
      </c>
      <c r="E64" s="18" t="s">
        <v>2</v>
      </c>
      <c r="F64" s="18" t="s">
        <v>120</v>
      </c>
      <c r="G64" s="26">
        <v>1</v>
      </c>
      <c r="H64" s="84">
        <v>3</v>
      </c>
      <c r="I64" s="71">
        <f t="shared" si="22"/>
        <v>3</v>
      </c>
      <c r="J64" s="52"/>
      <c r="K64" s="30"/>
      <c r="L64" s="30"/>
      <c r="M64" s="30"/>
      <c r="N64" s="30"/>
      <c r="O64" s="30"/>
      <c r="P64" s="30"/>
      <c r="Q64" s="30"/>
      <c r="R64" s="30"/>
      <c r="S64" s="30"/>
      <c r="T64" s="30"/>
      <c r="U64" s="30"/>
      <c r="V64" s="75"/>
      <c r="W64" s="71">
        <f t="shared" si="26"/>
        <v>0</v>
      </c>
      <c r="X64" s="47"/>
      <c r="Y64" s="30"/>
      <c r="Z64" s="30"/>
      <c r="AA64" s="30"/>
      <c r="AB64" s="30">
        <f t="shared" ref="AB64:AB69" si="52">I64</f>
        <v>3</v>
      </c>
      <c r="AC64" s="30"/>
      <c r="AD64" s="30"/>
      <c r="AE64" s="75"/>
      <c r="AF64" s="71">
        <f t="shared" si="27"/>
        <v>3</v>
      </c>
      <c r="AG64" s="77"/>
      <c r="AH64" s="71">
        <f t="shared" si="51"/>
        <v>3</v>
      </c>
    </row>
    <row r="65" spans="1:34" ht="28" customHeight="1" x14ac:dyDescent="0.2">
      <c r="A65" s="19" t="s">
        <v>51</v>
      </c>
      <c r="B65" s="20" t="s">
        <v>101</v>
      </c>
      <c r="C65" s="20" t="s">
        <v>100</v>
      </c>
      <c r="D65" s="27" t="s">
        <v>3</v>
      </c>
      <c r="E65" s="18" t="s">
        <v>2</v>
      </c>
      <c r="F65" s="18" t="s">
        <v>120</v>
      </c>
      <c r="G65" s="26">
        <v>1</v>
      </c>
      <c r="H65" s="84">
        <v>7.25</v>
      </c>
      <c r="I65" s="71">
        <f t="shared" si="22"/>
        <v>7.25</v>
      </c>
      <c r="J65" s="52"/>
      <c r="K65" s="30"/>
      <c r="L65" s="30"/>
      <c r="M65" s="30"/>
      <c r="N65" s="30"/>
      <c r="O65" s="30"/>
      <c r="P65" s="30"/>
      <c r="Q65" s="30"/>
      <c r="R65" s="30"/>
      <c r="S65" s="30"/>
      <c r="T65" s="30"/>
      <c r="U65" s="30"/>
      <c r="V65" s="75"/>
      <c r="W65" s="71">
        <f>SUM(J65:V65)</f>
        <v>0</v>
      </c>
      <c r="X65" s="47"/>
      <c r="Y65" s="30"/>
      <c r="Z65" s="30"/>
      <c r="AA65" s="30"/>
      <c r="AB65" s="30">
        <f t="shared" si="52"/>
        <v>7.25</v>
      </c>
      <c r="AC65" s="30"/>
      <c r="AD65" s="30"/>
      <c r="AE65" s="75"/>
      <c r="AF65" s="71">
        <f t="shared" si="27"/>
        <v>7.25</v>
      </c>
      <c r="AG65" s="77"/>
      <c r="AH65" s="71">
        <f t="shared" si="51"/>
        <v>7.25</v>
      </c>
    </row>
    <row r="66" spans="1:34" ht="28" customHeight="1" x14ac:dyDescent="0.2">
      <c r="A66" s="19" t="s">
        <v>51</v>
      </c>
      <c r="B66" s="20" t="s">
        <v>71</v>
      </c>
      <c r="C66" s="20" t="s">
        <v>78</v>
      </c>
      <c r="D66" s="27" t="s">
        <v>3</v>
      </c>
      <c r="E66" s="18" t="s">
        <v>2</v>
      </c>
      <c r="F66" s="18" t="s">
        <v>120</v>
      </c>
      <c r="G66" s="26">
        <v>1</v>
      </c>
      <c r="H66" s="84">
        <v>6</v>
      </c>
      <c r="I66" s="71">
        <f t="shared" si="22"/>
        <v>6</v>
      </c>
      <c r="J66" s="52"/>
      <c r="K66" s="30"/>
      <c r="L66" s="30"/>
      <c r="M66" s="30"/>
      <c r="N66" s="30"/>
      <c r="O66" s="30"/>
      <c r="P66" s="30"/>
      <c r="Q66" s="30"/>
      <c r="R66" s="30"/>
      <c r="S66" s="30"/>
      <c r="T66" s="30"/>
      <c r="U66" s="30"/>
      <c r="V66" s="75"/>
      <c r="W66" s="71">
        <f t="shared" si="26"/>
        <v>0</v>
      </c>
      <c r="X66" s="47"/>
      <c r="Y66" s="30"/>
      <c r="Z66" s="30"/>
      <c r="AA66" s="30"/>
      <c r="AB66" s="30">
        <f t="shared" si="52"/>
        <v>6</v>
      </c>
      <c r="AC66" s="30"/>
      <c r="AD66" s="30"/>
      <c r="AE66" s="75"/>
      <c r="AF66" s="71">
        <f t="shared" si="27"/>
        <v>6</v>
      </c>
      <c r="AG66" s="77"/>
      <c r="AH66" s="71">
        <f t="shared" si="51"/>
        <v>6</v>
      </c>
    </row>
    <row r="67" spans="1:34" ht="28" customHeight="1" x14ac:dyDescent="0.2">
      <c r="A67" s="19" t="s">
        <v>51</v>
      </c>
      <c r="B67" s="20" t="s">
        <v>69</v>
      </c>
      <c r="C67" s="20" t="s">
        <v>125</v>
      </c>
      <c r="D67" s="29" t="s">
        <v>3</v>
      </c>
      <c r="E67" s="18" t="s">
        <v>2</v>
      </c>
      <c r="F67" s="18" t="s">
        <v>120</v>
      </c>
      <c r="G67" s="26">
        <v>1</v>
      </c>
      <c r="H67" s="84">
        <v>37.5</v>
      </c>
      <c r="I67" s="71">
        <f t="shared" si="22"/>
        <v>37.5</v>
      </c>
      <c r="J67" s="52"/>
      <c r="K67" s="30"/>
      <c r="L67" s="30"/>
      <c r="M67" s="30"/>
      <c r="N67" s="30"/>
      <c r="O67" s="30"/>
      <c r="P67" s="30"/>
      <c r="Q67" s="30"/>
      <c r="R67" s="30"/>
      <c r="S67" s="30"/>
      <c r="T67" s="30"/>
      <c r="U67" s="30"/>
      <c r="V67" s="75"/>
      <c r="W67" s="71">
        <f t="shared" si="26"/>
        <v>0</v>
      </c>
      <c r="X67" s="47"/>
      <c r="Y67" s="30"/>
      <c r="Z67" s="30"/>
      <c r="AA67" s="30"/>
      <c r="AB67" s="30">
        <f t="shared" si="52"/>
        <v>37.5</v>
      </c>
      <c r="AC67" s="30"/>
      <c r="AD67" s="30"/>
      <c r="AE67" s="75"/>
      <c r="AF67" s="71">
        <f t="shared" si="27"/>
        <v>37.5</v>
      </c>
      <c r="AG67" s="77"/>
      <c r="AH67" s="71">
        <f t="shared" si="51"/>
        <v>37.5</v>
      </c>
    </row>
    <row r="68" spans="1:34" ht="28" customHeight="1" x14ac:dyDescent="0.2">
      <c r="A68" s="19" t="s">
        <v>51</v>
      </c>
      <c r="B68" s="20" t="s">
        <v>72</v>
      </c>
      <c r="C68" s="20" t="s">
        <v>79</v>
      </c>
      <c r="D68" s="29" t="s">
        <v>3</v>
      </c>
      <c r="E68" s="18" t="s">
        <v>2</v>
      </c>
      <c r="F68" s="18" t="s">
        <v>120</v>
      </c>
      <c r="G68" s="26">
        <v>1</v>
      </c>
      <c r="H68" s="84">
        <v>6</v>
      </c>
      <c r="I68" s="71">
        <f t="shared" si="22"/>
        <v>6</v>
      </c>
      <c r="J68" s="52"/>
      <c r="K68" s="30"/>
      <c r="L68" s="30"/>
      <c r="M68" s="30"/>
      <c r="N68" s="30"/>
      <c r="O68" s="30"/>
      <c r="P68" s="30"/>
      <c r="Q68" s="30"/>
      <c r="R68" s="30"/>
      <c r="S68" s="30"/>
      <c r="T68" s="30"/>
      <c r="U68" s="30"/>
      <c r="V68" s="75"/>
      <c r="W68" s="71">
        <f t="shared" si="26"/>
        <v>0</v>
      </c>
      <c r="X68" s="47"/>
      <c r="Y68" s="30"/>
      <c r="Z68" s="30"/>
      <c r="AA68" s="30"/>
      <c r="AB68" s="30">
        <f t="shared" si="52"/>
        <v>6</v>
      </c>
      <c r="AC68" s="30"/>
      <c r="AD68" s="30"/>
      <c r="AE68" s="75"/>
      <c r="AF68" s="71">
        <f t="shared" si="27"/>
        <v>6</v>
      </c>
      <c r="AG68" s="77"/>
      <c r="AH68" s="71">
        <f t="shared" si="51"/>
        <v>6</v>
      </c>
    </row>
    <row r="69" spans="1:34" ht="28" customHeight="1" x14ac:dyDescent="0.2">
      <c r="A69" s="19" t="s">
        <v>51</v>
      </c>
      <c r="B69" s="20" t="s">
        <v>70</v>
      </c>
      <c r="C69" s="20" t="s">
        <v>80</v>
      </c>
      <c r="D69" s="29" t="s">
        <v>3</v>
      </c>
      <c r="E69" s="18" t="s">
        <v>2</v>
      </c>
      <c r="F69" s="18" t="s">
        <v>120</v>
      </c>
      <c r="G69" s="26">
        <v>0</v>
      </c>
      <c r="H69" s="84">
        <v>18</v>
      </c>
      <c r="I69" s="71">
        <f t="shared" si="22"/>
        <v>0</v>
      </c>
      <c r="J69" s="52"/>
      <c r="K69" s="30"/>
      <c r="L69" s="30"/>
      <c r="M69" s="30"/>
      <c r="N69" s="30"/>
      <c r="O69" s="30"/>
      <c r="P69" s="30"/>
      <c r="Q69" s="30"/>
      <c r="R69" s="30"/>
      <c r="S69" s="30"/>
      <c r="T69" s="30"/>
      <c r="U69" s="30"/>
      <c r="V69" s="75"/>
      <c r="W69" s="71">
        <f t="shared" si="26"/>
        <v>0</v>
      </c>
      <c r="X69" s="47"/>
      <c r="Y69" s="30"/>
      <c r="Z69" s="30"/>
      <c r="AA69" s="30"/>
      <c r="AB69" s="30">
        <f t="shared" si="52"/>
        <v>0</v>
      </c>
      <c r="AC69" s="30"/>
      <c r="AD69" s="30"/>
      <c r="AE69" s="75"/>
      <c r="AF69" s="71">
        <f t="shared" si="27"/>
        <v>0</v>
      </c>
      <c r="AG69" s="77"/>
      <c r="AH69" s="71">
        <f t="shared" si="51"/>
        <v>0</v>
      </c>
    </row>
    <row r="70" spans="1:34" ht="28" customHeight="1" x14ac:dyDescent="0.2">
      <c r="A70" s="19" t="s">
        <v>51</v>
      </c>
      <c r="B70" s="20" t="s">
        <v>89</v>
      </c>
      <c r="C70" s="20" t="s">
        <v>193</v>
      </c>
      <c r="D70" s="29" t="s">
        <v>88</v>
      </c>
      <c r="E70" s="18" t="s">
        <v>2</v>
      </c>
      <c r="F70" s="18" t="s">
        <v>120</v>
      </c>
      <c r="G70" s="160">
        <v>0.04</v>
      </c>
      <c r="H70" s="78">
        <f ca="1">W81</f>
        <v>419.44989583333324</v>
      </c>
      <c r="I70" s="71">
        <f t="shared" ca="1" si="22"/>
        <v>16.777995833333328</v>
      </c>
      <c r="J70" s="52"/>
      <c r="K70" s="30"/>
      <c r="L70" s="30"/>
      <c r="M70" s="30"/>
      <c r="N70" s="30"/>
      <c r="O70" s="30"/>
      <c r="P70" s="30"/>
      <c r="Q70" s="30"/>
      <c r="R70" s="30"/>
      <c r="S70" s="30"/>
      <c r="T70" s="30"/>
      <c r="U70" s="30"/>
      <c r="V70" s="75">
        <f ca="1">I70</f>
        <v>16.777995833333328</v>
      </c>
      <c r="W70" s="71">
        <f t="shared" ca="1" si="26"/>
        <v>16.777995833333328</v>
      </c>
      <c r="X70" s="47"/>
      <c r="Y70" s="30"/>
      <c r="Z70" s="30"/>
      <c r="AA70" s="30"/>
      <c r="AB70" s="30"/>
      <c r="AC70" s="30"/>
      <c r="AD70" s="30"/>
      <c r="AE70" s="75"/>
      <c r="AF70" s="71">
        <f>SUM(Y70:AE70)</f>
        <v>0</v>
      </c>
      <c r="AG70" s="77"/>
      <c r="AH70" s="71">
        <f t="shared" ca="1" si="51"/>
        <v>16.777995833333328</v>
      </c>
    </row>
    <row r="71" spans="1:34" ht="28" customHeight="1" x14ac:dyDescent="0.2">
      <c r="A71" s="19" t="s">
        <v>51</v>
      </c>
      <c r="B71" s="20" t="s">
        <v>99</v>
      </c>
      <c r="C71" s="20" t="s">
        <v>198</v>
      </c>
      <c r="D71" s="29" t="s">
        <v>99</v>
      </c>
      <c r="E71" s="18" t="s">
        <v>2</v>
      </c>
      <c r="F71" s="18" t="s">
        <v>120</v>
      </c>
      <c r="G71" s="26">
        <v>1</v>
      </c>
      <c r="H71" s="84">
        <v>6</v>
      </c>
      <c r="I71" s="71">
        <f t="shared" si="22"/>
        <v>6</v>
      </c>
      <c r="J71" s="52"/>
      <c r="K71" s="30"/>
      <c r="L71" s="30"/>
      <c r="M71" s="30"/>
      <c r="N71" s="30">
        <f>I71</f>
        <v>6</v>
      </c>
      <c r="O71" s="30"/>
      <c r="P71" s="30"/>
      <c r="Q71" s="30"/>
      <c r="R71" s="30"/>
      <c r="S71" s="30"/>
      <c r="T71" s="30"/>
      <c r="U71" s="30"/>
      <c r="V71" s="75"/>
      <c r="W71" s="71">
        <f t="shared" si="26"/>
        <v>6</v>
      </c>
      <c r="X71" s="47"/>
      <c r="Y71" s="30"/>
      <c r="Z71" s="30"/>
      <c r="AA71" s="30"/>
      <c r="AB71" s="30"/>
      <c r="AC71" s="30"/>
      <c r="AD71" s="30"/>
      <c r="AE71" s="75"/>
      <c r="AF71" s="71">
        <f t="shared" ref="AF71:AF72" si="53">SUM(Y71:AE71)</f>
        <v>0</v>
      </c>
      <c r="AG71" s="77"/>
      <c r="AH71" s="71">
        <f t="shared" si="51"/>
        <v>6</v>
      </c>
    </row>
    <row r="72" spans="1:34" ht="28" customHeight="1" x14ac:dyDescent="0.2">
      <c r="A72" s="19" t="s">
        <v>51</v>
      </c>
      <c r="B72" s="20" t="s">
        <v>215</v>
      </c>
      <c r="C72" s="20" t="s">
        <v>198</v>
      </c>
      <c r="D72" s="29" t="s">
        <v>98</v>
      </c>
      <c r="E72" s="18" t="s">
        <v>2</v>
      </c>
      <c r="F72" s="18" t="s">
        <v>120</v>
      </c>
      <c r="G72" s="26">
        <v>1</v>
      </c>
      <c r="H72" s="84">
        <v>6</v>
      </c>
      <c r="I72" s="71">
        <f t="shared" si="22"/>
        <v>6</v>
      </c>
      <c r="J72" s="52"/>
      <c r="K72" s="30"/>
      <c r="L72" s="30"/>
      <c r="M72" s="30"/>
      <c r="N72" s="30"/>
      <c r="O72" s="30">
        <f>I72</f>
        <v>6</v>
      </c>
      <c r="P72" s="30"/>
      <c r="Q72" s="30"/>
      <c r="R72" s="30"/>
      <c r="S72" s="30"/>
      <c r="T72" s="30"/>
      <c r="U72" s="30"/>
      <c r="V72" s="75"/>
      <c r="W72" s="71">
        <f t="shared" si="26"/>
        <v>6</v>
      </c>
      <c r="X72" s="47"/>
      <c r="Y72" s="30"/>
      <c r="Z72" s="30"/>
      <c r="AA72" s="30"/>
      <c r="AB72" s="30"/>
      <c r="AC72" s="30"/>
      <c r="AD72" s="30"/>
      <c r="AE72" s="75"/>
      <c r="AF72" s="71">
        <f t="shared" si="53"/>
        <v>0</v>
      </c>
      <c r="AG72" s="77"/>
      <c r="AH72" s="71">
        <f t="shared" si="51"/>
        <v>6</v>
      </c>
    </row>
    <row r="73" spans="1:34" ht="28" customHeight="1" x14ac:dyDescent="0.2">
      <c r="A73" s="19" t="s">
        <v>51</v>
      </c>
      <c r="B73" s="20" t="s">
        <v>87</v>
      </c>
      <c r="C73" s="20" t="s">
        <v>43</v>
      </c>
      <c r="D73" s="25" t="s">
        <v>52</v>
      </c>
      <c r="E73" s="18" t="s">
        <v>2</v>
      </c>
      <c r="F73" s="18" t="s">
        <v>120</v>
      </c>
      <c r="G73" s="26">
        <v>1</v>
      </c>
      <c r="H73" s="84">
        <v>225</v>
      </c>
      <c r="I73" s="71">
        <f t="shared" si="22"/>
        <v>225</v>
      </c>
      <c r="J73" s="52"/>
      <c r="K73" s="30"/>
      <c r="L73" s="30"/>
      <c r="M73" s="30"/>
      <c r="N73" s="30"/>
      <c r="O73" s="30"/>
      <c r="P73" s="30"/>
      <c r="Q73" s="30"/>
      <c r="R73" s="30"/>
      <c r="S73" s="30"/>
      <c r="T73" s="30"/>
      <c r="U73" s="30"/>
      <c r="V73" s="75"/>
      <c r="W73" s="71">
        <f t="shared" ref="W73:W80" si="54">SUM(J73:V73)</f>
        <v>0</v>
      </c>
      <c r="X73" s="47"/>
      <c r="Y73" s="30">
        <f>I73</f>
        <v>225</v>
      </c>
      <c r="Z73" s="30"/>
      <c r="AA73" s="30"/>
      <c r="AB73" s="30"/>
      <c r="AC73" s="30"/>
      <c r="AD73" s="30"/>
      <c r="AE73" s="75"/>
      <c r="AF73" s="71">
        <f t="shared" ref="AF73:AF80" si="55">SUM(Y73:AE73)</f>
        <v>225</v>
      </c>
      <c r="AG73" s="77"/>
      <c r="AH73" s="71">
        <f t="shared" si="51"/>
        <v>225</v>
      </c>
    </row>
    <row r="74" spans="1:34" ht="28" customHeight="1" x14ac:dyDescent="0.2">
      <c r="A74" s="19" t="s">
        <v>51</v>
      </c>
      <c r="B74" s="20" t="s">
        <v>154</v>
      </c>
      <c r="C74" s="20" t="s">
        <v>115</v>
      </c>
      <c r="D74" s="20" t="s">
        <v>84</v>
      </c>
      <c r="E74" s="18" t="s">
        <v>2</v>
      </c>
      <c r="F74" s="18" t="s">
        <v>120</v>
      </c>
      <c r="G74" s="26">
        <v>1</v>
      </c>
      <c r="H74" s="84">
        <v>15</v>
      </c>
      <c r="I74" s="71">
        <f t="shared" si="22"/>
        <v>15</v>
      </c>
      <c r="J74" s="52"/>
      <c r="K74" s="30"/>
      <c r="L74" s="30"/>
      <c r="M74" s="30"/>
      <c r="N74" s="30"/>
      <c r="O74" s="30"/>
      <c r="P74" s="30"/>
      <c r="Q74" s="30"/>
      <c r="R74" s="30"/>
      <c r="S74" s="30"/>
      <c r="T74" s="30"/>
      <c r="U74" s="30"/>
      <c r="V74" s="75"/>
      <c r="W74" s="71">
        <f t="shared" si="54"/>
        <v>0</v>
      </c>
      <c r="X74" s="47"/>
      <c r="Y74" s="30"/>
      <c r="Z74" s="30">
        <f>I74</f>
        <v>15</v>
      </c>
      <c r="AA74" s="30"/>
      <c r="AB74" s="30"/>
      <c r="AC74" s="30"/>
      <c r="AD74" s="30"/>
      <c r="AE74" s="75"/>
      <c r="AF74" s="71">
        <f t="shared" si="55"/>
        <v>15</v>
      </c>
      <c r="AG74" s="77"/>
      <c r="AH74" s="71">
        <f t="shared" si="51"/>
        <v>15</v>
      </c>
    </row>
    <row r="75" spans="1:34" ht="28" customHeight="1" x14ac:dyDescent="0.2">
      <c r="A75" s="19" t="s">
        <v>51</v>
      </c>
      <c r="B75" s="20" t="s">
        <v>155</v>
      </c>
      <c r="C75" s="20" t="s">
        <v>116</v>
      </c>
      <c r="D75" s="20" t="s">
        <v>85</v>
      </c>
      <c r="E75" s="18" t="s">
        <v>2</v>
      </c>
      <c r="F75" s="18" t="s">
        <v>120</v>
      </c>
      <c r="G75" s="26">
        <v>1</v>
      </c>
      <c r="H75" s="84">
        <v>6</v>
      </c>
      <c r="I75" s="71">
        <f t="shared" si="22"/>
        <v>6</v>
      </c>
      <c r="J75" s="52"/>
      <c r="K75" s="30"/>
      <c r="L75" s="30"/>
      <c r="M75" s="30"/>
      <c r="N75" s="30"/>
      <c r="O75" s="30"/>
      <c r="P75" s="30"/>
      <c r="Q75" s="30"/>
      <c r="R75" s="30"/>
      <c r="S75" s="30"/>
      <c r="T75" s="30"/>
      <c r="U75" s="30"/>
      <c r="V75" s="75"/>
      <c r="W75" s="71">
        <f t="shared" si="54"/>
        <v>0</v>
      </c>
      <c r="X75" s="47"/>
      <c r="Y75" s="30"/>
      <c r="Z75" s="30"/>
      <c r="AA75" s="30">
        <f>I75</f>
        <v>6</v>
      </c>
      <c r="AB75" s="30"/>
      <c r="AC75" s="30"/>
      <c r="AD75" s="30"/>
      <c r="AE75" s="75"/>
      <c r="AF75" s="71">
        <f t="shared" si="55"/>
        <v>6</v>
      </c>
      <c r="AG75" s="77"/>
      <c r="AH75" s="71">
        <f t="shared" si="51"/>
        <v>6</v>
      </c>
    </row>
    <row r="76" spans="1:34" ht="28" customHeight="1" x14ac:dyDescent="0.2">
      <c r="A76" s="19" t="s">
        <v>51</v>
      </c>
      <c r="B76" s="20" t="s">
        <v>97</v>
      </c>
      <c r="C76" s="20" t="s">
        <v>117</v>
      </c>
      <c r="D76" s="20" t="s">
        <v>3</v>
      </c>
      <c r="E76" s="18" t="s">
        <v>2</v>
      </c>
      <c r="F76" s="18" t="s">
        <v>120</v>
      </c>
      <c r="G76" s="26">
        <v>1</v>
      </c>
      <c r="H76" s="84">
        <v>6</v>
      </c>
      <c r="I76" s="71">
        <f t="shared" si="22"/>
        <v>6</v>
      </c>
      <c r="J76" s="52"/>
      <c r="K76" s="30"/>
      <c r="L76" s="30"/>
      <c r="M76" s="30"/>
      <c r="N76" s="30"/>
      <c r="O76" s="30"/>
      <c r="P76" s="30"/>
      <c r="Q76" s="30"/>
      <c r="R76" s="30"/>
      <c r="S76" s="30"/>
      <c r="T76" s="30"/>
      <c r="U76" s="30"/>
      <c r="V76" s="75"/>
      <c r="W76" s="71">
        <f t="shared" si="54"/>
        <v>0</v>
      </c>
      <c r="X76" s="47"/>
      <c r="Y76" s="30"/>
      <c r="Z76" s="30"/>
      <c r="AA76" s="30"/>
      <c r="AB76" s="30">
        <f>I76</f>
        <v>6</v>
      </c>
      <c r="AC76" s="30"/>
      <c r="AD76" s="30"/>
      <c r="AE76" s="75"/>
      <c r="AF76" s="71">
        <f t="shared" si="55"/>
        <v>6</v>
      </c>
      <c r="AG76" s="77"/>
      <c r="AH76" s="71">
        <f t="shared" si="51"/>
        <v>6</v>
      </c>
    </row>
    <row r="77" spans="1:34" ht="28" customHeight="1" x14ac:dyDescent="0.2">
      <c r="A77" s="19" t="s">
        <v>51</v>
      </c>
      <c r="B77" s="20" t="s">
        <v>86</v>
      </c>
      <c r="C77" s="20" t="s">
        <v>118</v>
      </c>
      <c r="D77" s="20" t="s">
        <v>86</v>
      </c>
      <c r="E77" s="18" t="s">
        <v>2</v>
      </c>
      <c r="F77" s="18" t="s">
        <v>120</v>
      </c>
      <c r="G77" s="161">
        <f>1/1</f>
        <v>1</v>
      </c>
      <c r="H77" s="78">
        <f ca="1">I30</f>
        <v>311.94642857142856</v>
      </c>
      <c r="I77" s="71">
        <f t="shared" ca="1" si="22"/>
        <v>311.94642857142856</v>
      </c>
      <c r="J77" s="52"/>
      <c r="K77" s="30"/>
      <c r="L77" s="30"/>
      <c r="M77" s="30"/>
      <c r="N77" s="30"/>
      <c r="O77" s="30"/>
      <c r="P77" s="30"/>
      <c r="Q77" s="30"/>
      <c r="R77" s="30"/>
      <c r="S77" s="30"/>
      <c r="T77" s="30"/>
      <c r="U77" s="30"/>
      <c r="V77" s="75"/>
      <c r="W77" s="71">
        <f t="shared" si="54"/>
        <v>0</v>
      </c>
      <c r="X77" s="47"/>
      <c r="Y77" s="30"/>
      <c r="Z77" s="30"/>
      <c r="AA77" s="30"/>
      <c r="AB77" s="30"/>
      <c r="AC77" s="30">
        <f ca="1">I77</f>
        <v>311.94642857142856</v>
      </c>
      <c r="AD77" s="30"/>
      <c r="AE77" s="75"/>
      <c r="AF77" s="71">
        <f t="shared" ca="1" si="55"/>
        <v>311.94642857142856</v>
      </c>
      <c r="AG77" s="77"/>
      <c r="AH77" s="71">
        <f t="shared" ca="1" si="51"/>
        <v>311.94642857142856</v>
      </c>
    </row>
    <row r="78" spans="1:34" ht="28" customHeight="1" x14ac:dyDescent="0.2">
      <c r="A78" s="19" t="s">
        <v>51</v>
      </c>
      <c r="B78" s="20" t="s">
        <v>91</v>
      </c>
      <c r="C78" s="20" t="s">
        <v>216</v>
      </c>
      <c r="D78" s="20" t="s">
        <v>91</v>
      </c>
      <c r="E78" s="18" t="s">
        <v>2</v>
      </c>
      <c r="F78" s="18" t="s">
        <v>120</v>
      </c>
      <c r="G78" s="26">
        <v>1</v>
      </c>
      <c r="H78" s="84">
        <v>6</v>
      </c>
      <c r="I78" s="71">
        <f t="shared" si="22"/>
        <v>6</v>
      </c>
      <c r="J78" s="52"/>
      <c r="K78" s="30"/>
      <c r="L78" s="30"/>
      <c r="M78" s="30"/>
      <c r="N78" s="30"/>
      <c r="O78" s="30"/>
      <c r="P78" s="30"/>
      <c r="Q78" s="30"/>
      <c r="R78" s="30"/>
      <c r="S78" s="30"/>
      <c r="T78" s="30"/>
      <c r="U78" s="30"/>
      <c r="V78" s="75"/>
      <c r="W78" s="71">
        <f t="shared" si="54"/>
        <v>0</v>
      </c>
      <c r="X78" s="47"/>
      <c r="Y78" s="30"/>
      <c r="Z78" s="30"/>
      <c r="AA78" s="30"/>
      <c r="AB78" s="30"/>
      <c r="AC78" s="30"/>
      <c r="AD78" s="30">
        <f>I78</f>
        <v>6</v>
      </c>
      <c r="AE78" s="75"/>
      <c r="AF78" s="71">
        <f t="shared" si="55"/>
        <v>6</v>
      </c>
      <c r="AG78" s="77"/>
      <c r="AH78" s="71">
        <f t="shared" si="51"/>
        <v>6</v>
      </c>
    </row>
    <row r="79" spans="1:34" ht="28" customHeight="1" x14ac:dyDescent="0.2">
      <c r="A79" s="19" t="s">
        <v>51</v>
      </c>
      <c r="B79" s="20" t="s">
        <v>174</v>
      </c>
      <c r="C79" s="29" t="s">
        <v>184</v>
      </c>
      <c r="D79" s="20" t="s">
        <v>91</v>
      </c>
      <c r="E79" s="18" t="s">
        <v>2</v>
      </c>
      <c r="F79" s="18" t="s">
        <v>120</v>
      </c>
      <c r="G79" s="26">
        <v>1</v>
      </c>
      <c r="H79" s="84">
        <v>2.67</v>
      </c>
      <c r="I79" s="70">
        <f t="shared" si="22"/>
        <v>2.67</v>
      </c>
      <c r="J79" s="53"/>
      <c r="K79" s="54"/>
      <c r="L79" s="54"/>
      <c r="M79" s="54"/>
      <c r="N79" s="54"/>
      <c r="O79" s="54"/>
      <c r="P79" s="54"/>
      <c r="Q79" s="54"/>
      <c r="R79" s="54"/>
      <c r="S79" s="54"/>
      <c r="T79" s="54"/>
      <c r="U79" s="54"/>
      <c r="V79" s="74"/>
      <c r="W79" s="70">
        <f t="shared" si="54"/>
        <v>0</v>
      </c>
      <c r="X79" s="47"/>
      <c r="Y79" s="51"/>
      <c r="Z79" s="51"/>
      <c r="AA79" s="51"/>
      <c r="AB79" s="51"/>
      <c r="AC79" s="51"/>
      <c r="AD79" s="51">
        <f>I79</f>
        <v>2.67</v>
      </c>
      <c r="AE79" s="76"/>
      <c r="AF79" s="81">
        <f t="shared" si="55"/>
        <v>2.67</v>
      </c>
      <c r="AH79" s="70">
        <f t="shared" si="51"/>
        <v>2.67</v>
      </c>
    </row>
    <row r="80" spans="1:34" ht="28" customHeight="1" thickBot="1" x14ac:dyDescent="0.25">
      <c r="A80" s="180" t="s">
        <v>51</v>
      </c>
      <c r="B80" s="181" t="s">
        <v>64</v>
      </c>
      <c r="C80" s="181" t="s">
        <v>105</v>
      </c>
      <c r="D80" s="182" t="s">
        <v>64</v>
      </c>
      <c r="E80" s="183" t="s">
        <v>2</v>
      </c>
      <c r="F80" s="183" t="s">
        <v>120</v>
      </c>
      <c r="G80" s="184">
        <v>7.0000000000000007E-2</v>
      </c>
      <c r="H80" s="185">
        <f>'Page 1 Budget Summary WHEAT'!D10</f>
        <v>975</v>
      </c>
      <c r="I80" s="186">
        <f t="shared" si="22"/>
        <v>68.25</v>
      </c>
      <c r="J80" s="187"/>
      <c r="K80" s="188"/>
      <c r="L80" s="188"/>
      <c r="M80" s="188"/>
      <c r="N80" s="188"/>
      <c r="O80" s="188"/>
      <c r="P80" s="188"/>
      <c r="Q80" s="188"/>
      <c r="R80" s="188"/>
      <c r="S80" s="188"/>
      <c r="T80" s="188"/>
      <c r="U80" s="188"/>
      <c r="V80" s="189"/>
      <c r="W80" s="186">
        <f t="shared" si="54"/>
        <v>0</v>
      </c>
      <c r="X80" s="190"/>
      <c r="Y80" s="188"/>
      <c r="Z80" s="188"/>
      <c r="AA80" s="188"/>
      <c r="AB80" s="188"/>
      <c r="AC80" s="188"/>
      <c r="AD80" s="188"/>
      <c r="AE80" s="189">
        <f>I80</f>
        <v>68.25</v>
      </c>
      <c r="AF80" s="186">
        <f t="shared" si="55"/>
        <v>68.25</v>
      </c>
      <c r="AG80" s="191"/>
      <c r="AH80" s="186">
        <f t="shared" si="51"/>
        <v>68.25</v>
      </c>
    </row>
    <row r="81" spans="1:44" s="38" customFormat="1" ht="28" customHeight="1" thickBot="1" x14ac:dyDescent="0.25">
      <c r="A81" s="205" t="s">
        <v>73</v>
      </c>
      <c r="B81" s="206"/>
      <c r="C81" s="206"/>
      <c r="D81" s="206"/>
      <c r="E81" s="206"/>
      <c r="F81" s="206"/>
      <c r="G81" s="206"/>
      <c r="H81" s="207"/>
      <c r="I81" s="192">
        <f t="shared" ref="I81:W81" ca="1" si="56">SUM(I35:I80)</f>
        <v>1132.0663244047619</v>
      </c>
      <c r="J81" s="193">
        <f t="shared" si="56"/>
        <v>0</v>
      </c>
      <c r="K81" s="194">
        <f t="shared" si="56"/>
        <v>94.25</v>
      </c>
      <c r="L81" s="194">
        <f t="shared" si="56"/>
        <v>41.969400000000007</v>
      </c>
      <c r="M81" s="194">
        <f t="shared" si="56"/>
        <v>99.202500000000001</v>
      </c>
      <c r="N81" s="194">
        <f t="shared" si="56"/>
        <v>6</v>
      </c>
      <c r="O81" s="194">
        <f t="shared" si="56"/>
        <v>6</v>
      </c>
      <c r="P81" s="194">
        <f t="shared" si="56"/>
        <v>0</v>
      </c>
      <c r="Q81" s="194">
        <f t="shared" si="56"/>
        <v>0</v>
      </c>
      <c r="R81" s="194">
        <f t="shared" si="56"/>
        <v>0</v>
      </c>
      <c r="S81" s="194">
        <f t="shared" si="56"/>
        <v>91</v>
      </c>
      <c r="T81" s="194">
        <f t="shared" si="56"/>
        <v>61.25</v>
      </c>
      <c r="U81" s="194">
        <f t="shared" si="56"/>
        <v>3</v>
      </c>
      <c r="V81" s="194">
        <f t="shared" ca="1" si="56"/>
        <v>16.777995833333328</v>
      </c>
      <c r="W81" s="194">
        <f t="shared" ca="1" si="56"/>
        <v>419.44989583333324</v>
      </c>
      <c r="X81" s="195"/>
      <c r="Y81" s="194">
        <f t="shared" ref="Y81:AF81" si="57">SUM(Y35:Y80)</f>
        <v>225</v>
      </c>
      <c r="Z81" s="194">
        <f t="shared" si="57"/>
        <v>15</v>
      </c>
      <c r="AA81" s="194">
        <f t="shared" si="57"/>
        <v>6</v>
      </c>
      <c r="AB81" s="194">
        <f t="shared" si="57"/>
        <v>77.75</v>
      </c>
      <c r="AC81" s="194">
        <f t="shared" ca="1" si="57"/>
        <v>311.94642857142856</v>
      </c>
      <c r="AD81" s="194">
        <f t="shared" si="57"/>
        <v>8.67</v>
      </c>
      <c r="AE81" s="196">
        <f t="shared" si="57"/>
        <v>68.25</v>
      </c>
      <c r="AF81" s="192">
        <f t="shared" ca="1" si="57"/>
        <v>712.61642857142851</v>
      </c>
      <c r="AG81" s="197"/>
      <c r="AH81" s="198">
        <f t="shared" ca="1" si="51"/>
        <v>1132.0663244047619</v>
      </c>
      <c r="AI81" s="36"/>
      <c r="AJ81" s="36"/>
      <c r="AK81" s="37"/>
      <c r="AL81" s="37"/>
      <c r="AM81" s="37"/>
      <c r="AN81" s="37"/>
      <c r="AO81" s="37"/>
      <c r="AP81" s="37"/>
      <c r="AQ81" s="37"/>
      <c r="AR81" s="37"/>
    </row>
  </sheetData>
  <mergeCells count="6">
    <mergeCell ref="A81:H81"/>
    <mergeCell ref="A30:H30"/>
    <mergeCell ref="J3:W3"/>
    <mergeCell ref="Y3:AF3"/>
    <mergeCell ref="J33:W33"/>
    <mergeCell ref="Y33:AF33"/>
  </mergeCells>
  <phoneticPr fontId="16" type="noConversion"/>
  <pageMargins left="0.5" right="0.5" top="0.5" bottom="0.5" header="0.3" footer="0.3"/>
  <pageSetup scale="19" fitToHeight="3"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Page 1 Budget Summary WHEAT</vt:lpstr>
      <vt:lpstr>Page 2 Buget Standards Wheat</vt:lpstr>
      <vt:lpstr>'Page 1 Budget Summary WHEAT'!Print_Titles</vt:lpstr>
      <vt:lpstr>'Page 2 Buget Standards Wheat'!Print_Titles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davidsunderland</dc:creator>
  <cp:lastModifiedBy>David Sunderland</cp:lastModifiedBy>
  <cp:lastPrinted>2022-04-18T18:52:29Z</cp:lastPrinted>
  <dcterms:created xsi:type="dcterms:W3CDTF">2020-03-27T13:37:51Z</dcterms:created>
  <dcterms:modified xsi:type="dcterms:W3CDTF">2024-05-28T22:39:20Z</dcterms:modified>
</cp:coreProperties>
</file>