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2"/>
  <workbookPr defaultThemeVersion="124226"/>
  <mc:AlternateContent xmlns:mc="http://schemas.openxmlformats.org/markup-compatibility/2006">
    <mc:Choice Requires="x15">
      <x15ac:absPath xmlns:x15ac="http://schemas.microsoft.com/office/spreadsheetml/2010/11/ac" url="/Users/davidsunderland/Desktop/2024 OGSBA  Data Aggregation/1  2024 05-28 Final Budget Templates/"/>
    </mc:Choice>
  </mc:AlternateContent>
  <xr:revisionPtr revIDLastSave="0" documentId="13_ncr:1_{1BFA0872-0090-4142-B699-F547B4D54DC8}" xr6:coauthVersionLast="47" xr6:coauthVersionMax="47" xr10:uidLastSave="{00000000-0000-0000-0000-000000000000}"/>
  <bookViews>
    <workbookView xWindow="1660" yWindow="500" windowWidth="66400" windowHeight="21000" tabRatio="712" xr2:uid="{E9993C78-7CB6-8F4A-B541-691D0B32E5A3}"/>
  </bookViews>
  <sheets>
    <sheet name="Page 1 Budget Summary CC" sheetId="3" r:id="rId1"/>
    <sheet name="Page 2 Buget Standards CC" sheetId="13" r:id="rId2"/>
  </sheets>
  <definedNames>
    <definedName name="_xlnm.Print_Titles" localSheetId="0">'Page 1 Budget Summary CC'!$1:$4</definedName>
    <definedName name="_xlnm.Print_Titles" localSheetId="1">'Page 2 Buget Standards CC'!$1:$4</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0" i="13" l="1"/>
  <c r="AF24" i="13"/>
  <c r="I24" i="13"/>
  <c r="L24" i="13" s="1"/>
  <c r="W24" i="13" s="1"/>
  <c r="AF23" i="13"/>
  <c r="I23" i="13"/>
  <c r="M23" i="13" s="1"/>
  <c r="W23" i="13" s="1"/>
  <c r="AF19" i="13"/>
  <c r="I19" i="13"/>
  <c r="L19" i="13" s="1"/>
  <c r="W19" i="13" s="1"/>
  <c r="AF18" i="13"/>
  <c r="I18" i="13"/>
  <c r="M18" i="13" s="1"/>
  <c r="W18" i="13" s="1"/>
  <c r="AF12" i="13"/>
  <c r="I12" i="13"/>
  <c r="K12" i="13" s="1"/>
  <c r="W12" i="13" s="1"/>
  <c r="AF11" i="13"/>
  <c r="I11" i="13"/>
  <c r="K11" i="13" s="1"/>
  <c r="W11" i="13" s="1"/>
  <c r="AF10" i="13"/>
  <c r="I10" i="13"/>
  <c r="M10" i="13" s="1"/>
  <c r="W10" i="13" s="1"/>
  <c r="AH11" i="13" l="1"/>
  <c r="AH23" i="13"/>
  <c r="AH24" i="13"/>
  <c r="AH18" i="13"/>
  <c r="AH19" i="13"/>
  <c r="AH10" i="13"/>
  <c r="AH12" i="13"/>
  <c r="W82" i="13" l="1"/>
  <c r="I82" i="13"/>
  <c r="AD82" i="13" s="1"/>
  <c r="AF82" i="13" s="1"/>
  <c r="R84" i="13"/>
  <c r="Q84" i="13"/>
  <c r="P84" i="13"/>
  <c r="J84" i="13"/>
  <c r="AF51" i="13"/>
  <c r="I51" i="13"/>
  <c r="K51" i="13" s="1"/>
  <c r="W51" i="13" s="1"/>
  <c r="AH82" i="13" l="1"/>
  <c r="AH51" i="13"/>
  <c r="AF52" i="13" l="1"/>
  <c r="I52" i="13"/>
  <c r="L52" i="13" s="1"/>
  <c r="W52" i="13" s="1"/>
  <c r="AF44" i="13"/>
  <c r="I44" i="13"/>
  <c r="L44" i="13" s="1"/>
  <c r="W44" i="13" s="1"/>
  <c r="AF42" i="13"/>
  <c r="I42" i="13"/>
  <c r="M42" i="13" s="1"/>
  <c r="AF43" i="13"/>
  <c r="I43" i="13"/>
  <c r="L43" i="13" s="1"/>
  <c r="W42" i="13" l="1"/>
  <c r="AH42" i="13" s="1"/>
  <c r="W43" i="13"/>
  <c r="AH43" i="13" s="1"/>
  <c r="AH52" i="13"/>
  <c r="AH44" i="13"/>
  <c r="AF48" i="13"/>
  <c r="I48" i="13"/>
  <c r="L48" i="13" s="1"/>
  <c r="W48" i="13" s="1"/>
  <c r="AF47" i="13"/>
  <c r="I47" i="13"/>
  <c r="M47" i="13" s="1"/>
  <c r="W47" i="13" s="1"/>
  <c r="AF49" i="13"/>
  <c r="I49" i="13"/>
  <c r="K49" i="13" s="1"/>
  <c r="W49" i="13" s="1"/>
  <c r="AF54" i="13"/>
  <c r="I54" i="13"/>
  <c r="L54" i="13" s="1"/>
  <c r="W54" i="13" s="1"/>
  <c r="AF53" i="13"/>
  <c r="I53" i="13"/>
  <c r="M53" i="13" s="1"/>
  <c r="W53" i="13" s="1"/>
  <c r="F6" i="3"/>
  <c r="AH54" i="13" l="1"/>
  <c r="AH48" i="13"/>
  <c r="AH47" i="13"/>
  <c r="AH49" i="13"/>
  <c r="AH53" i="13"/>
  <c r="AF6" i="13"/>
  <c r="I6" i="13"/>
  <c r="M6" i="13" s="1"/>
  <c r="W6" i="13" s="1"/>
  <c r="AH6" i="13" l="1"/>
  <c r="AF57" i="13" l="1"/>
  <c r="I57" i="13"/>
  <c r="L57" i="13" s="1"/>
  <c r="AF56" i="13"/>
  <c r="I56" i="13"/>
  <c r="M56" i="13" s="1"/>
  <c r="W56" i="13" s="1"/>
  <c r="W57" i="13" l="1"/>
  <c r="AH57" i="13" s="1"/>
  <c r="L84" i="13"/>
  <c r="AH56" i="13"/>
  <c r="F9" i="3" l="1"/>
  <c r="F7" i="3"/>
  <c r="AF55" i="13" l="1"/>
  <c r="I55" i="13"/>
  <c r="U55" i="13" s="1"/>
  <c r="W55" i="13" l="1"/>
  <c r="AH55" i="13" s="1"/>
  <c r="AF22" i="13" l="1"/>
  <c r="I22" i="13"/>
  <c r="L22" i="13" s="1"/>
  <c r="W22" i="13" s="1"/>
  <c r="AF21" i="13"/>
  <c r="I21" i="13"/>
  <c r="L21" i="13" s="1"/>
  <c r="W21" i="13" s="1"/>
  <c r="AF20" i="13"/>
  <c r="I20" i="13"/>
  <c r="M20" i="13" s="1"/>
  <c r="W20" i="13" s="1"/>
  <c r="AH20" i="13" l="1"/>
  <c r="AH22" i="13"/>
  <c r="AH21" i="13"/>
  <c r="AF9" i="13"/>
  <c r="I9" i="13"/>
  <c r="M9" i="13" s="1"/>
  <c r="W9" i="13" s="1"/>
  <c r="AH9" i="13" l="1"/>
  <c r="AF60" i="13" l="1"/>
  <c r="I60" i="13"/>
  <c r="S60" i="13" s="1"/>
  <c r="W60" i="13" s="1"/>
  <c r="G61" i="13"/>
  <c r="I61" i="13" s="1"/>
  <c r="T61" i="13" s="1"/>
  <c r="AF61" i="13"/>
  <c r="AF59" i="13"/>
  <c r="I59" i="13"/>
  <c r="S59" i="13" s="1"/>
  <c r="W59" i="13" s="1"/>
  <c r="AF58" i="13"/>
  <c r="I58" i="13"/>
  <c r="S58" i="13" s="1"/>
  <c r="S84" i="13" l="1"/>
  <c r="AH59" i="13"/>
  <c r="AH60" i="13"/>
  <c r="W61" i="13"/>
  <c r="AH61" i="13" s="1"/>
  <c r="W58" i="13"/>
  <c r="AH58" i="13" s="1"/>
  <c r="AF50" i="13" l="1"/>
  <c r="I50" i="13"/>
  <c r="K50" i="13" s="1"/>
  <c r="W50" i="13" s="1"/>
  <c r="AF46" i="13"/>
  <c r="I46" i="13"/>
  <c r="K46" i="13" s="1"/>
  <c r="AF45" i="13"/>
  <c r="I45" i="13"/>
  <c r="M45" i="13" s="1"/>
  <c r="K84" i="13" l="1"/>
  <c r="W46" i="13"/>
  <c r="AH46" i="13" s="1"/>
  <c r="W45" i="13"/>
  <c r="AH45" i="13" s="1"/>
  <c r="AH50" i="13"/>
  <c r="AF17" i="13"/>
  <c r="I17" i="13"/>
  <c r="K17" i="13" s="1"/>
  <c r="W17" i="13" s="1"/>
  <c r="AF16" i="13"/>
  <c r="I16" i="13"/>
  <c r="M16" i="13" s="1"/>
  <c r="W16" i="13" s="1"/>
  <c r="AF15" i="13"/>
  <c r="I15" i="13"/>
  <c r="J15" i="13" s="1"/>
  <c r="W15" i="13" s="1"/>
  <c r="AF14" i="13"/>
  <c r="I14" i="13"/>
  <c r="M14" i="13" s="1"/>
  <c r="W14" i="13" s="1"/>
  <c r="AF13" i="13"/>
  <c r="I13" i="13"/>
  <c r="M13" i="13" s="1"/>
  <c r="W13" i="13" s="1"/>
  <c r="AF8" i="13"/>
  <c r="I8" i="13"/>
  <c r="M8" i="13" s="1"/>
  <c r="W8" i="13" s="1"/>
  <c r="AF7" i="13"/>
  <c r="I7" i="13"/>
  <c r="M7" i="13" s="1"/>
  <c r="W7" i="13" s="1"/>
  <c r="AH7" i="13" l="1"/>
  <c r="AH8" i="13"/>
  <c r="AH14" i="13"/>
  <c r="AH16" i="13"/>
  <c r="AH13" i="13"/>
  <c r="AH15" i="13"/>
  <c r="AH17" i="13"/>
  <c r="W83" i="13" l="1"/>
  <c r="D12" i="3"/>
  <c r="F12" i="3" s="1"/>
  <c r="I25" i="13" l="1"/>
  <c r="U25" i="13" s="1"/>
  <c r="W25" i="13" s="1"/>
  <c r="AF25" i="13"/>
  <c r="AF26" i="13"/>
  <c r="I27" i="13"/>
  <c r="AB27" i="13" s="1"/>
  <c r="AF27" i="13" s="1"/>
  <c r="W27" i="13"/>
  <c r="I28" i="13"/>
  <c r="AB28" i="13" s="1"/>
  <c r="AF28" i="13" s="1"/>
  <c r="W28" i="13"/>
  <c r="I29" i="13"/>
  <c r="AB29" i="13" s="1"/>
  <c r="AF29" i="13" s="1"/>
  <c r="W29" i="13"/>
  <c r="I30" i="13"/>
  <c r="Y30" i="13" s="1"/>
  <c r="AF30" i="13" s="1"/>
  <c r="W30" i="13"/>
  <c r="I31" i="13"/>
  <c r="Z31" i="13" s="1"/>
  <c r="AF31" i="13" s="1"/>
  <c r="W31" i="13"/>
  <c r="I32" i="13"/>
  <c r="AA32" i="13" s="1"/>
  <c r="AF32" i="13" s="1"/>
  <c r="W32" i="13"/>
  <c r="I33" i="13"/>
  <c r="AB33" i="13" s="1"/>
  <c r="AF33" i="13" s="1"/>
  <c r="W33" i="13"/>
  <c r="I34" i="13"/>
  <c r="AC34" i="13" s="1"/>
  <c r="AF34" i="13" s="1"/>
  <c r="W34" i="13"/>
  <c r="I35" i="13"/>
  <c r="AD35" i="13" s="1"/>
  <c r="AF35" i="13" s="1"/>
  <c r="W35" i="13"/>
  <c r="AH35" i="13" l="1"/>
  <c r="AH34" i="13"/>
  <c r="AH30" i="13"/>
  <c r="AH28" i="13"/>
  <c r="AH32" i="13"/>
  <c r="AH33" i="13"/>
  <c r="AH31" i="13"/>
  <c r="AH29" i="13"/>
  <c r="AH27" i="13"/>
  <c r="AH25" i="13"/>
  <c r="C10" i="3"/>
  <c r="D8" i="3"/>
  <c r="D10" i="3" l="1"/>
  <c r="H36" i="13" s="1"/>
  <c r="F8" i="3"/>
  <c r="AF74" i="13"/>
  <c r="AF75" i="13"/>
  <c r="W67" i="13"/>
  <c r="I74" i="13"/>
  <c r="N74" i="13" s="1"/>
  <c r="N84" i="13" s="1"/>
  <c r="I75" i="13"/>
  <c r="O75" i="13" s="1"/>
  <c r="O84" i="13" s="1"/>
  <c r="H83" i="13" l="1"/>
  <c r="F10" i="3"/>
  <c r="W75" i="13"/>
  <c r="AH75" i="13" s="1"/>
  <c r="W74" i="13"/>
  <c r="AH74" i="13" s="1"/>
  <c r="S37" i="13"/>
  <c r="C21" i="3" s="1"/>
  <c r="N37" i="13"/>
  <c r="C16" i="3" s="1"/>
  <c r="I83" i="13" l="1"/>
  <c r="AE83" i="13" s="1"/>
  <c r="AE84" i="13" s="1"/>
  <c r="W81" i="13"/>
  <c r="I81" i="13"/>
  <c r="AD81" i="13" s="1"/>
  <c r="AD84" i="13" s="1"/>
  <c r="W80" i="13"/>
  <c r="W79" i="13"/>
  <c r="I79" i="13"/>
  <c r="AB79" i="13" s="1"/>
  <c r="AF79" i="13" s="1"/>
  <c r="W78" i="13"/>
  <c r="I78" i="13"/>
  <c r="AA78" i="13" s="1"/>
  <c r="AA84" i="13" s="1"/>
  <c r="W77" i="13"/>
  <c r="I77" i="13"/>
  <c r="Z77" i="13" s="1"/>
  <c r="Z84" i="13" s="1"/>
  <c r="W76" i="13"/>
  <c r="I76" i="13"/>
  <c r="Y76" i="13" s="1"/>
  <c r="Y84" i="13" s="1"/>
  <c r="AF73" i="13"/>
  <c r="D16" i="3"/>
  <c r="F16" i="3" s="1"/>
  <c r="D17" i="3"/>
  <c r="F17" i="3" s="1"/>
  <c r="D18" i="3"/>
  <c r="F18" i="3" s="1"/>
  <c r="D19" i="3"/>
  <c r="F19" i="3" s="1"/>
  <c r="D20" i="3"/>
  <c r="F20" i="3" s="1"/>
  <c r="W36" i="13"/>
  <c r="W72" i="13"/>
  <c r="AH79" i="13" l="1"/>
  <c r="D33" i="3"/>
  <c r="F33" i="3" s="1"/>
  <c r="D28" i="3"/>
  <c r="F28" i="3" s="1"/>
  <c r="AF76" i="13"/>
  <c r="AH76" i="13" s="1"/>
  <c r="AF78" i="13"/>
  <c r="AH78" i="13" s="1"/>
  <c r="D29" i="3"/>
  <c r="F29" i="3" s="1"/>
  <c r="AF81" i="13"/>
  <c r="AH81" i="13" s="1"/>
  <c r="D32" i="3"/>
  <c r="F32" i="3" s="1"/>
  <c r="AF83" i="13"/>
  <c r="AH83" i="13" s="1"/>
  <c r="AF77" i="13"/>
  <c r="AH77" i="13" s="1"/>
  <c r="I72" i="13" l="1"/>
  <c r="AB72" i="13" s="1"/>
  <c r="AF72" i="13" s="1"/>
  <c r="AH72" i="13" s="1"/>
  <c r="W65" i="13" l="1"/>
  <c r="W66" i="13"/>
  <c r="W68" i="13"/>
  <c r="W70" i="13"/>
  <c r="W71" i="13"/>
  <c r="AF62" i="13"/>
  <c r="AF63" i="13"/>
  <c r="AF64" i="13"/>
  <c r="I62" i="13"/>
  <c r="T62" i="13" s="1"/>
  <c r="T84" i="13" s="1"/>
  <c r="I63" i="13"/>
  <c r="M63" i="13" s="1"/>
  <c r="I64" i="13"/>
  <c r="M64" i="13" s="1"/>
  <c r="W64" i="13" s="1"/>
  <c r="I65" i="13"/>
  <c r="AB65" i="13" s="1"/>
  <c r="I66" i="13"/>
  <c r="AB66" i="13" s="1"/>
  <c r="AF66" i="13" s="1"/>
  <c r="I67" i="13"/>
  <c r="AB67" i="13" s="1"/>
  <c r="AF67" i="13" s="1"/>
  <c r="AH67" i="13" s="1"/>
  <c r="I68" i="13"/>
  <c r="AB68" i="13" s="1"/>
  <c r="AF68" i="13" s="1"/>
  <c r="I69" i="13"/>
  <c r="D27" i="3"/>
  <c r="F27" i="3" s="1"/>
  <c r="I70" i="13"/>
  <c r="AB70" i="13" s="1"/>
  <c r="AF70" i="13" s="1"/>
  <c r="I71" i="13"/>
  <c r="AB71" i="13" s="1"/>
  <c r="K37" i="13"/>
  <c r="C13" i="3" s="1"/>
  <c r="J37" i="13"/>
  <c r="AD37" i="13"/>
  <c r="AC37" i="13"/>
  <c r="AB37" i="13"/>
  <c r="C30" i="3" s="1"/>
  <c r="AA37" i="13"/>
  <c r="C29" i="3" s="1"/>
  <c r="Z37" i="13"/>
  <c r="Y37" i="13"/>
  <c r="T37" i="13"/>
  <c r="C22" i="3" s="1"/>
  <c r="R37" i="13"/>
  <c r="Q37" i="13"/>
  <c r="P37" i="13"/>
  <c r="O37" i="13"/>
  <c r="AB84" i="13" l="1"/>
  <c r="AH68" i="13"/>
  <c r="M84" i="13"/>
  <c r="D15" i="3" s="1"/>
  <c r="F15" i="3" s="1"/>
  <c r="W63" i="13"/>
  <c r="AH63" i="13" s="1"/>
  <c r="AH64" i="13"/>
  <c r="AH66" i="13"/>
  <c r="AH70" i="13"/>
  <c r="W62" i="13"/>
  <c r="AH62" i="13" s="1"/>
  <c r="D22" i="3"/>
  <c r="F22" i="3" s="1"/>
  <c r="D13" i="3"/>
  <c r="F13" i="3" s="1"/>
  <c r="C12" i="3"/>
  <c r="C20" i="3"/>
  <c r="C32" i="3"/>
  <c r="C19" i="3"/>
  <c r="AF69" i="13"/>
  <c r="U69" i="13"/>
  <c r="U84" i="13" s="1"/>
  <c r="C18" i="3"/>
  <c r="C27" i="3"/>
  <c r="C28" i="3"/>
  <c r="C17" i="3"/>
  <c r="AF65" i="13"/>
  <c r="AH65" i="13" s="1"/>
  <c r="AF71" i="13"/>
  <c r="AH71" i="13" s="1"/>
  <c r="L37" i="13"/>
  <c r="C14" i="3" s="1"/>
  <c r="M37" i="13"/>
  <c r="C15" i="3" s="1"/>
  <c r="D14" i="3" l="1"/>
  <c r="F14" i="3" s="1"/>
  <c r="W69" i="13"/>
  <c r="AH69" i="13" s="1"/>
  <c r="D23" i="3"/>
  <c r="F23" i="3" s="1"/>
  <c r="D30" i="3"/>
  <c r="D21" i="3"/>
  <c r="AF5" i="13"/>
  <c r="I5" i="13"/>
  <c r="F30" i="3" l="1"/>
  <c r="F21" i="3"/>
  <c r="U5" i="13"/>
  <c r="U37" i="13" s="1"/>
  <c r="C23" i="3" s="1"/>
  <c r="W5" i="13" l="1"/>
  <c r="AH5" i="13" s="1"/>
  <c r="I36" i="13" l="1"/>
  <c r="AE36" i="13" l="1"/>
  <c r="AF36" i="13" l="1"/>
  <c r="AH36" i="13" s="1"/>
  <c r="AE37" i="13"/>
  <c r="C33" i="3" l="1"/>
  <c r="AF37" i="13"/>
  <c r="C34" i="3" l="1"/>
  <c r="C24" i="3"/>
  <c r="D24" i="3"/>
  <c r="F24" i="3"/>
  <c r="C25" i="3"/>
  <c r="D25" i="3"/>
  <c r="F25" i="3"/>
  <c r="D31" i="3"/>
  <c r="F31" i="3"/>
  <c r="D34" i="3"/>
  <c r="F34" i="3"/>
  <c r="C35" i="3"/>
  <c r="D35" i="3"/>
  <c r="F35" i="3"/>
  <c r="D37" i="3"/>
  <c r="F37" i="3"/>
  <c r="D38" i="3"/>
  <c r="F38" i="3"/>
  <c r="D39" i="3"/>
  <c r="F39" i="3"/>
  <c r="D40" i="3"/>
  <c r="F40" i="3"/>
  <c r="D41" i="3"/>
  <c r="F41" i="3"/>
  <c r="H26" i="13"/>
  <c r="I26" i="13"/>
  <c r="V26" i="13"/>
  <c r="W26" i="13"/>
  <c r="AH26" i="13"/>
  <c r="I37" i="13"/>
  <c r="V37" i="13"/>
  <c r="W37" i="13"/>
  <c r="AH37" i="13"/>
  <c r="H73" i="13"/>
  <c r="I73" i="13"/>
  <c r="V73" i="13"/>
  <c r="W73" i="13"/>
  <c r="AH73" i="13"/>
  <c r="H80" i="13"/>
  <c r="I80" i="13"/>
  <c r="AC80" i="13"/>
  <c r="AF80" i="13"/>
  <c r="AH80" i="13"/>
  <c r="I84" i="13"/>
  <c r="V84" i="13"/>
  <c r="W84" i="13"/>
  <c r="AC84" i="13"/>
  <c r="AF84" i="13"/>
  <c r="AH84" i="13"/>
</calcChain>
</file>

<file path=xl/sharedStrings.xml><?xml version="1.0" encoding="utf-8"?>
<sst xmlns="http://schemas.openxmlformats.org/spreadsheetml/2006/main" count="578" uniqueCount="220">
  <si>
    <t>Variable Costs:</t>
  </si>
  <si>
    <t>Fixed Costs</t>
  </si>
  <si>
    <t>Annual</t>
  </si>
  <si>
    <t>Overhead</t>
  </si>
  <si>
    <t>Combine</t>
  </si>
  <si>
    <t>Total Fixed Costs</t>
  </si>
  <si>
    <t>Operation</t>
  </si>
  <si>
    <t>Description</t>
  </si>
  <si>
    <t>Per  Acre</t>
  </si>
  <si>
    <t>Total  Income:</t>
  </si>
  <si>
    <t>Seed and  Plants</t>
  </si>
  <si>
    <t>Chemicals</t>
  </si>
  <si>
    <t>Custom Work</t>
  </si>
  <si>
    <t>Hired  Labor  (Incl. Irrigation)</t>
  </si>
  <si>
    <t>Operator  Labor</t>
  </si>
  <si>
    <t>Machinery  Fuel</t>
  </si>
  <si>
    <t>Machinery  Repairs</t>
  </si>
  <si>
    <t>Irrigation  Power/Water</t>
  </si>
  <si>
    <t>Land  Charge</t>
  </si>
  <si>
    <t>Machinery  Ownership</t>
  </si>
  <si>
    <t>Building  Ownership</t>
  </si>
  <si>
    <t>Total  Fixed Costs:</t>
  </si>
  <si>
    <t>Total  Costs:</t>
  </si>
  <si>
    <t>Economic  Summary:</t>
  </si>
  <si>
    <t xml:space="preserve">Break-Even Yield (Per Acre) </t>
  </si>
  <si>
    <t>Total Cost Per Pound</t>
  </si>
  <si>
    <t>Harrow &amp; Roll</t>
  </si>
  <si>
    <t>Buggy</t>
  </si>
  <si>
    <t>Slug Control</t>
  </si>
  <si>
    <t>ATV</t>
  </si>
  <si>
    <t>Rodent Control</t>
  </si>
  <si>
    <t>Broadleaf Weed Control</t>
  </si>
  <si>
    <t>Swath</t>
  </si>
  <si>
    <t>Swather</t>
  </si>
  <si>
    <t>Custom</t>
  </si>
  <si>
    <t>Bale</t>
  </si>
  <si>
    <t>Flail</t>
  </si>
  <si>
    <t>Flail residue</t>
  </si>
  <si>
    <t>Land charge</t>
  </si>
  <si>
    <t>Establishment</t>
  </si>
  <si>
    <t>Seed Cost</t>
  </si>
  <si>
    <t>Harvest</t>
  </si>
  <si>
    <t>Shipping</t>
  </si>
  <si>
    <t>Fertilizer/Lime</t>
  </si>
  <si>
    <t>YEAR ONE</t>
  </si>
  <si>
    <t>Rent</t>
  </si>
  <si>
    <t>Miscellaneous and Overhead</t>
  </si>
  <si>
    <t>Fertilizer &amp; Lime</t>
  </si>
  <si>
    <t>Planting (Field Planting)</t>
  </si>
  <si>
    <t>Broadleaf Herbicide Cost</t>
  </si>
  <si>
    <t>COMMENTS</t>
  </si>
  <si>
    <t>ESTABLISHMENT</t>
  </si>
  <si>
    <t>Other Fixed Costs</t>
  </si>
  <si>
    <t>Other Variable Costs</t>
  </si>
  <si>
    <t xml:space="preserve">Hired  Labor  </t>
  </si>
  <si>
    <t>Irrigation  Power &amp; Water</t>
  </si>
  <si>
    <t>Seed &amp; Plants</t>
  </si>
  <si>
    <t>Management Fee</t>
  </si>
  <si>
    <t>Total Variable Costs</t>
  </si>
  <si>
    <t>TOTAL ESTABLISHMENT COSTS</t>
  </si>
  <si>
    <t xml:space="preserve">Quantity </t>
  </si>
  <si>
    <t>Price</t>
  </si>
  <si>
    <t>Insurance</t>
  </si>
  <si>
    <t>Taxes (Real Estate)</t>
  </si>
  <si>
    <t>Professional</t>
  </si>
  <si>
    <t>Supplies</t>
  </si>
  <si>
    <t>TOTAL YEAR ONE COSTS</t>
  </si>
  <si>
    <t>Clean, Bag &amp; Ship</t>
  </si>
  <si>
    <t>Interest - Operating  Capital</t>
  </si>
  <si>
    <t>Phone</t>
  </si>
  <si>
    <t>Telephone &amp; Communications</t>
  </si>
  <si>
    <t>CPA, Attorney, Office, Meetings</t>
  </si>
  <si>
    <t>Farm and Office Supplies</t>
  </si>
  <si>
    <t>Real Estate</t>
  </si>
  <si>
    <t>Custom Harvest</t>
  </si>
  <si>
    <t>Custom Other Expenses</t>
  </si>
  <si>
    <t>Land Cost</t>
  </si>
  <si>
    <t>Machinery Ownership</t>
  </si>
  <si>
    <t>Building Ownership</t>
  </si>
  <si>
    <t>Establishment  Amortization</t>
  </si>
  <si>
    <t>Land Rent/Charge</t>
  </si>
  <si>
    <t>Interest</t>
  </si>
  <si>
    <t>Interest on Operating Capital</t>
  </si>
  <si>
    <t>Other Variables Costs</t>
  </si>
  <si>
    <t>Other Fixed Cost</t>
  </si>
  <si>
    <t>Dec</t>
  </si>
  <si>
    <t>May</t>
  </si>
  <si>
    <t>Jul</t>
  </si>
  <si>
    <t>Aug</t>
  </si>
  <si>
    <t>Nov</t>
  </si>
  <si>
    <t>Apr</t>
  </si>
  <si>
    <t>Overhead - Fixed</t>
  </si>
  <si>
    <t>Operator Labor</t>
  </si>
  <si>
    <t>Hired Labor</t>
  </si>
  <si>
    <t>Electricity, Sanitation,  Propane, Irrigation Power</t>
  </si>
  <si>
    <t xml:space="preserve">Utilities </t>
  </si>
  <si>
    <t>Land Charge</t>
  </si>
  <si>
    <t>Fixed Overhead</t>
  </si>
  <si>
    <t xml:space="preserve">Disc &amp; Pack/Harrow </t>
  </si>
  <si>
    <t>7% of Gross Receipts</t>
  </si>
  <si>
    <t>Lime</t>
  </si>
  <si>
    <t>Wheel Tractor</t>
  </si>
  <si>
    <t>Offset Disc &amp; Pack/Harrow</t>
  </si>
  <si>
    <t>Tillage &amp; Finishing Combination</t>
  </si>
  <si>
    <t>Soil Probe/Auger</t>
  </si>
  <si>
    <t>Value per pound</t>
  </si>
  <si>
    <t>Adjuvants, Surfactants &amp; Wetting Agents</t>
  </si>
  <si>
    <t>Assessed Property Tax</t>
  </si>
  <si>
    <t>Land Rent</t>
  </si>
  <si>
    <t>Machinery Depreciation</t>
  </si>
  <si>
    <t>Building Depreciation</t>
  </si>
  <si>
    <t>Overhead Charge</t>
  </si>
  <si>
    <t>Amortized Over Production Years</t>
  </si>
  <si>
    <t>Other Fixed or Overhead Costs</t>
  </si>
  <si>
    <t>Unit</t>
  </si>
  <si>
    <t>Acre</t>
  </si>
  <si>
    <t>Ton</t>
  </si>
  <si>
    <t>Improve Chemical Efficiency</t>
  </si>
  <si>
    <t>Liability - Non Payroll</t>
  </si>
  <si>
    <t>Fertilize - Fall</t>
  </si>
  <si>
    <t>Calculated revenue from harvested seed</t>
  </si>
  <si>
    <t>Data is imported from standards worksheet</t>
  </si>
  <si>
    <t>Economic summary and analysis</t>
  </si>
  <si>
    <t>Net return + Owner labor + Operator labor + Management</t>
  </si>
  <si>
    <t>Total Costs / Value per pound</t>
  </si>
  <si>
    <t>Total Variable Costs:</t>
  </si>
  <si>
    <t>Total Income - Total Variable Costs</t>
  </si>
  <si>
    <t>Total Income - Total Costs</t>
  </si>
  <si>
    <t>Total Costs / Average Yield (Per Acre)</t>
  </si>
  <si>
    <t>Net Return Over Total Costs</t>
  </si>
  <si>
    <t>Net Return Over Variable Costs</t>
  </si>
  <si>
    <t>Return to Labor &amp; Management</t>
  </si>
  <si>
    <t>Production  and  Income:</t>
  </si>
  <si>
    <t>Yield</t>
  </si>
  <si>
    <t>Other Crop Income</t>
  </si>
  <si>
    <t>Land Level</t>
  </si>
  <si>
    <t>Sep</t>
  </si>
  <si>
    <t>Fertilizer Material - Fall</t>
  </si>
  <si>
    <t>Feb</t>
  </si>
  <si>
    <t>Fertilizer Material - Spring</t>
  </si>
  <si>
    <t>16-20-0-14</t>
  </si>
  <si>
    <t>Herbicide Material - Spring</t>
  </si>
  <si>
    <t>Amine MCPA</t>
  </si>
  <si>
    <t>Pollination - Bee Hives</t>
  </si>
  <si>
    <t>Trucking and Haul Seed</t>
  </si>
  <si>
    <t>Trucking</t>
  </si>
  <si>
    <t>Fee, Tests, Certifications</t>
  </si>
  <si>
    <t>Mar</t>
  </si>
  <si>
    <t>Plow &amp; Pack</t>
  </si>
  <si>
    <t>Moldboard Plow &amp; Harrow/Roll</t>
  </si>
  <si>
    <t>Seed for Planting</t>
  </si>
  <si>
    <t>Slug Bait Cost</t>
  </si>
  <si>
    <t>Total Costs (Variable + Fixed)</t>
  </si>
  <si>
    <t>Fertilize - Winter/Spring</t>
  </si>
  <si>
    <t>10-20-20</t>
  </si>
  <si>
    <t>Accumulative</t>
  </si>
  <si>
    <t>VARIABLE COSTS                    VARIABLE COSTS                    VARIABLE COSTS                    VARIABLE COSTS                    VARIABLE COSTS                    VARIABLE COSTS</t>
  </si>
  <si>
    <t>FIXED COSTS                    FIXED COSTS                    FIXED COSTS                    FIXED COSTS</t>
  </si>
  <si>
    <t>Glyphosate</t>
  </si>
  <si>
    <t>Border Spray</t>
  </si>
  <si>
    <t>Border Spray Material Cost</t>
  </si>
  <si>
    <t>Bale &amp; Stack Straw - Stumpage Check</t>
  </si>
  <si>
    <t>Ripper</t>
  </si>
  <si>
    <r>
      <rPr>
        <b/>
        <sz val="12"/>
        <rFont val="Arial"/>
        <family val="2"/>
      </rPr>
      <t>2%</t>
    </r>
    <r>
      <rPr>
        <sz val="12"/>
        <rFont val="Arial"/>
        <family val="2"/>
      </rPr>
      <t xml:space="preserve"> of Year One Gross Receipts</t>
    </r>
  </si>
  <si>
    <t>Machinery Ownership &amp; Repair</t>
  </si>
  <si>
    <t>Building Ownership &amp; Repair</t>
  </si>
  <si>
    <t>Jan</t>
  </si>
  <si>
    <t>Liquid Boron</t>
  </si>
  <si>
    <t>Bees</t>
  </si>
  <si>
    <t>Fees, Tests, Certification</t>
  </si>
  <si>
    <t>Mar/April</t>
  </si>
  <si>
    <t>Fungicide Quadris</t>
  </si>
  <si>
    <t xml:space="preserve">Raptor/Basagran </t>
  </si>
  <si>
    <t>Herbicide Application - Winter</t>
  </si>
  <si>
    <t xml:space="preserve">Kerb (Jan Application) </t>
  </si>
  <si>
    <t>Herbicide Application - Spring</t>
  </si>
  <si>
    <t>Herbicide Material - Winter</t>
  </si>
  <si>
    <t>Clean &amp; Bag Seed</t>
  </si>
  <si>
    <t>Per Acre Cost</t>
  </si>
  <si>
    <r>
      <t xml:space="preserve">Crop  Enterprise  Cost Summary  for: </t>
    </r>
    <r>
      <rPr>
        <b/>
        <sz val="16"/>
        <color theme="3"/>
        <rFont val="Arial"/>
        <family val="2"/>
      </rPr>
      <t xml:space="preserve"> RED CLOVER</t>
    </r>
  </si>
  <si>
    <t>Per acre yield average - clean Seed</t>
  </si>
  <si>
    <t xml:space="preserve">YEAR ONE </t>
  </si>
  <si>
    <t>Insecticide</t>
  </si>
  <si>
    <t>PER Acre RED CLOVER SEED COSTS (Based on Custom Rates)</t>
  </si>
  <si>
    <t>Gallon</t>
  </si>
  <si>
    <t>Pound</t>
  </si>
  <si>
    <t>Bale &amp; Stack Straw - 1000 Pound Bale</t>
  </si>
  <si>
    <t>Corporate Activity Tax Estimate</t>
  </si>
  <si>
    <t>Application: Lime &amp; Dolomite</t>
  </si>
  <si>
    <t>Dolomite Material</t>
  </si>
  <si>
    <t>Dolomite</t>
  </si>
  <si>
    <t>Lime Material</t>
  </si>
  <si>
    <t>Walk/ATV</t>
  </si>
  <si>
    <t>Slug Bait</t>
  </si>
  <si>
    <t>Rodent Bait</t>
  </si>
  <si>
    <t xml:space="preserve">CAT Worksheet </t>
  </si>
  <si>
    <t>Primary  Crop Value:</t>
  </si>
  <si>
    <t>Blue cell color  =  A formula or function</t>
  </si>
  <si>
    <t>Per pound seed price</t>
  </si>
  <si>
    <t>8% Int for 3 Months on Variable Costs</t>
  </si>
  <si>
    <t>8% Int for 6 Months on Variable Costs</t>
  </si>
  <si>
    <t>Estab Amort (1 Years)</t>
  </si>
  <si>
    <r>
      <rPr>
        <b/>
        <sz val="12"/>
        <color theme="1"/>
        <rFont val="Arial"/>
        <family val="2"/>
      </rPr>
      <t>IMPORTAN</t>
    </r>
    <r>
      <rPr>
        <sz val="12"/>
        <color theme="1"/>
        <rFont val="Arial"/>
        <family val="2"/>
      </rPr>
      <t>T: This cost study was prepared on the basis that labor and applications were preformed on a "custom work" basis. Individual practices will vary from farm to farm and field to field based on best practices. Practices including noted pesticides and fertilizers are derived from study group input. Individuals utilizing these cost studies will want to use information that is pertinent to their own practices. Optional and alternative practices do exist. Producers, Seed Dealers and Crop Advisors are encouraged to recommend edits that can be used to refine this budget study.</t>
    </r>
  </si>
  <si>
    <t>Study prepared by Phil La Vine and David Sunderland. Send recommendations to: Comments@SunderlandSolutions.com</t>
  </si>
  <si>
    <t>Including Irrigation</t>
  </si>
  <si>
    <t>Dimethoate</t>
  </si>
  <si>
    <t>Red clover silage</t>
  </si>
  <si>
    <t>Tractor and Sprayer</t>
  </si>
  <si>
    <t>Soil/Grid Sample (every 2-4 years)</t>
  </si>
  <si>
    <t>Management Fee (Owner/Operator)</t>
  </si>
  <si>
    <t>Production Year:  2024</t>
  </si>
  <si>
    <t>Production</t>
  </si>
  <si>
    <t>Costs to Establish - are amortized over production years</t>
  </si>
  <si>
    <t>Crop Sequence</t>
  </si>
  <si>
    <t>Cost Category</t>
  </si>
  <si>
    <t>Calendar Sequence</t>
  </si>
  <si>
    <t>Costs to Establish (amortized)</t>
  </si>
  <si>
    <t>Tooling Description (Inputs may vary)</t>
  </si>
  <si>
    <t>Fuel: Diesel, Gas, Oil, Lubricants</t>
  </si>
  <si>
    <t>Owner Operator Labor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</si>
</sst>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00"/>
  </numFmts>
  <fonts count="26" x14ac:knownFonts="1">
    <font>
      <sz val="10"/>
      <color rgb="FF000000"/>
      <name val="Times New Roman"/>
      <charset val="204"/>
    </font>
    <font>
      <sz val="10"/>
      <color rgb="FF000000"/>
      <name val="Times New Roman"/>
      <family val="1"/>
    </font>
    <font>
      <b/>
      <sz val="14"/>
      <name val="Arial"/>
      <family val="2"/>
    </font>
    <font>
      <b/>
      <sz val="14"/>
      <color rgb="FF000000"/>
      <name val="Arial"/>
      <family val="2"/>
    </font>
    <font>
      <b/>
      <sz val="16"/>
      <color theme="1"/>
      <name val="Arial"/>
      <family val="2"/>
    </font>
    <font>
      <b/>
      <sz val="16"/>
      <color theme="3"/>
      <name val="Arial"/>
      <family val="2"/>
    </font>
    <font>
      <sz val="14"/>
      <color theme="1"/>
      <name val="Arial"/>
      <family val="2"/>
    </font>
    <font>
      <sz val="10"/>
      <color rgb="FF000000"/>
      <name val="Times New Roman"/>
      <family val="1"/>
    </font>
    <font>
      <b/>
      <sz val="14"/>
      <color theme="1"/>
      <name val="Arial"/>
      <family val="2"/>
    </font>
    <font>
      <b/>
      <sz val="12"/>
      <color rgb="FF000000"/>
      <name val="Arial"/>
      <family val="2"/>
    </font>
    <font>
      <b/>
      <sz val="12"/>
      <color theme="1"/>
      <name val="Arial"/>
      <family val="2"/>
    </font>
    <font>
      <sz val="10"/>
      <color rgb="FF000000"/>
      <name val="Times New Roman"/>
      <family val="1"/>
    </font>
    <font>
      <sz val="12"/>
      <color rgb="FF000000"/>
      <name val="Arial"/>
      <family val="2"/>
    </font>
    <font>
      <sz val="12"/>
      <name val="Arial"/>
      <family val="2"/>
    </font>
    <font>
      <b/>
      <sz val="12"/>
      <name val="Arial"/>
      <family val="2"/>
    </font>
    <font>
      <sz val="12"/>
      <color theme="1"/>
      <name val="Arial"/>
      <family val="2"/>
    </font>
    <font>
      <sz val="8"/>
      <name val="Times New Roman"/>
      <family val="1"/>
    </font>
    <font>
      <b/>
      <sz val="16"/>
      <name val="Arial"/>
      <family val="2"/>
    </font>
    <font>
      <sz val="10"/>
      <color rgb="FF000000"/>
      <name val="Times New Roman"/>
      <family val="1"/>
    </font>
    <font>
      <b/>
      <sz val="12"/>
      <color rgb="FFFF0000"/>
      <name val="Arial"/>
      <family val="2"/>
    </font>
    <font>
      <sz val="11"/>
      <name val="Arial"/>
      <family val="2"/>
    </font>
    <font>
      <sz val="12"/>
      <color rgb="FF2A2A2A"/>
      <name val="Arial"/>
      <family val="2"/>
    </font>
    <font>
      <sz val="12"/>
      <color rgb="FFFF0000"/>
      <name val="Arial"/>
      <family val="2"/>
    </font>
    <font>
      <sz val="12"/>
      <color rgb="FF3F3F3F"/>
      <name val="Arial"/>
      <family val="2"/>
    </font>
    <font>
      <sz val="12"/>
      <color theme="3"/>
      <name val="Arial"/>
      <family val="2"/>
    </font>
    <font>
      <sz val="14"/>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6" tint="0.59999389629810485"/>
        <bgColor indexed="64"/>
      </patternFill>
    </fill>
    <fill>
      <patternFill patternType="solid">
        <fgColor rgb="FFD8E4BC"/>
        <bgColor indexed="64"/>
      </patternFill>
    </fill>
    <fill>
      <patternFill patternType="solid">
        <fgColor rgb="FFDCE6F1"/>
        <bgColor indexed="64"/>
      </patternFill>
    </fill>
    <fill>
      <patternFill patternType="solid">
        <fgColor rgb="FFDCE6F0"/>
        <bgColor indexed="64"/>
      </patternFill>
    </fill>
    <fill>
      <patternFill patternType="solid">
        <fgColor rgb="FFFFFFE9"/>
        <bgColor indexed="64"/>
      </patternFill>
    </fill>
  </fills>
  <borders count="32">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1"/>
      </left>
      <right style="thin">
        <color theme="1"/>
      </right>
      <top style="thin">
        <color theme="1"/>
      </top>
      <bottom style="thin">
        <color theme="1"/>
      </bottom>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0" fontId="1" fillId="0" borderId="0"/>
    <xf numFmtId="44" fontId="7" fillId="0" borderId="0" applyFont="0" applyFill="0" applyBorder="0" applyAlignment="0" applyProtection="0"/>
    <xf numFmtId="9" fontId="11" fillId="0" borderId="0" applyFont="0" applyFill="0" applyBorder="0" applyAlignment="0" applyProtection="0"/>
    <xf numFmtId="43" fontId="18" fillId="0" borderId="0" applyFont="0" applyFill="0" applyBorder="0" applyAlignment="0" applyProtection="0"/>
  </cellStyleXfs>
  <cellXfs count="213">
    <xf numFmtId="0" fontId="0" fillId="0" borderId="0" xfId="0" applyAlignment="1">
      <alignment horizontal="left" vertical="top"/>
    </xf>
    <xf numFmtId="2" fontId="4" fillId="0" borderId="0" xfId="2" applyNumberFormat="1" applyFont="1" applyAlignment="1">
      <alignment vertical="top"/>
    </xf>
    <xf numFmtId="2" fontId="6" fillId="0" borderId="0" xfId="2" applyNumberFormat="1" applyFont="1" applyAlignment="1">
      <alignment vertical="center"/>
    </xf>
    <xf numFmtId="2" fontId="6" fillId="0" borderId="0" xfId="2" applyNumberFormat="1" applyFont="1" applyAlignment="1">
      <alignment horizontal="left" vertical="center" indent="3"/>
    </xf>
    <xf numFmtId="2" fontId="6" fillId="0" borderId="0" xfId="2" applyNumberFormat="1" applyFont="1" applyFill="1" applyBorder="1" applyAlignment="1">
      <alignment vertical="center"/>
    </xf>
    <xf numFmtId="0" fontId="9" fillId="0" borderId="0" xfId="1" applyFont="1" applyAlignment="1">
      <alignment horizontal="center"/>
    </xf>
    <xf numFmtId="0" fontId="9" fillId="0" borderId="0" xfId="1" applyFont="1"/>
    <xf numFmtId="0" fontId="9" fillId="0" borderId="0" xfId="1" applyFont="1" applyAlignment="1">
      <alignment wrapText="1"/>
    </xf>
    <xf numFmtId="0" fontId="12" fillId="0" borderId="0" xfId="1" applyFont="1" applyAlignment="1">
      <alignment horizontal="left"/>
    </xf>
    <xf numFmtId="4" fontId="12" fillId="0" borderId="0" xfId="1" applyNumberFormat="1" applyFont="1" applyAlignment="1">
      <alignment horizontal="right"/>
    </xf>
    <xf numFmtId="4" fontId="12" fillId="0" borderId="0" xfId="1" applyNumberFormat="1" applyFont="1" applyAlignment="1">
      <alignment horizontal="left"/>
    </xf>
    <xf numFmtId="0" fontId="12" fillId="0" borderId="0" xfId="1" applyFont="1" applyAlignment="1">
      <alignment horizontal="left" wrapText="1"/>
    </xf>
    <xf numFmtId="0" fontId="13" fillId="0" borderId="0" xfId="1" applyFont="1" applyAlignment="1">
      <alignment horizontal="left"/>
    </xf>
    <xf numFmtId="4" fontId="13" fillId="0" borderId="0" xfId="1" applyNumberFormat="1" applyFont="1" applyAlignment="1">
      <alignment horizontal="right"/>
    </xf>
    <xf numFmtId="0" fontId="13" fillId="0" borderId="0" xfId="1" applyFont="1" applyAlignment="1">
      <alignment horizontal="left" wrapText="1"/>
    </xf>
    <xf numFmtId="0" fontId="13" fillId="0" borderId="0" xfId="1" applyFont="1" applyAlignment="1">
      <alignment horizontal="center"/>
    </xf>
    <xf numFmtId="2" fontId="10" fillId="0" borderId="0" xfId="2" applyNumberFormat="1" applyFont="1" applyFill="1" applyBorder="1" applyAlignment="1" applyProtection="1"/>
    <xf numFmtId="17" fontId="13" fillId="0" borderId="4" xfId="1" applyNumberFormat="1" applyFont="1" applyBorder="1" applyAlignment="1">
      <alignment horizontal="left"/>
    </xf>
    <xf numFmtId="17" fontId="13" fillId="0" borderId="5" xfId="1" applyNumberFormat="1" applyFont="1" applyBorder="1" applyAlignment="1">
      <alignment horizontal="left"/>
    </xf>
    <xf numFmtId="2" fontId="10" fillId="0" borderId="5" xfId="2" applyNumberFormat="1" applyFont="1" applyFill="1" applyBorder="1" applyAlignment="1" applyProtection="1">
      <alignment horizontal="center" vertical="center"/>
    </xf>
    <xf numFmtId="0" fontId="13" fillId="0" borderId="5" xfId="1" applyFont="1" applyBorder="1" applyAlignment="1">
      <alignment horizontal="left"/>
    </xf>
    <xf numFmtId="0" fontId="17" fillId="0" borderId="0" xfId="1" applyFont="1"/>
    <xf numFmtId="4" fontId="10" fillId="0" borderId="0" xfId="2" applyNumberFormat="1" applyFont="1" applyFill="1" applyBorder="1" applyAlignment="1" applyProtection="1">
      <alignment horizontal="center" vertical="center"/>
    </xf>
    <xf numFmtId="4" fontId="3" fillId="0" borderId="0" xfId="1" applyNumberFormat="1" applyFont="1" applyAlignment="1">
      <alignment horizontal="center" vertical="center" wrapText="1"/>
    </xf>
    <xf numFmtId="4" fontId="9" fillId="0" borderId="0" xfId="1" applyNumberFormat="1" applyFont="1" applyAlignment="1">
      <alignment horizontal="right"/>
    </xf>
    <xf numFmtId="4" fontId="14" fillId="0" borderId="0" xfId="1" applyNumberFormat="1" applyFont="1" applyAlignment="1">
      <alignment horizontal="right"/>
    </xf>
    <xf numFmtId="0" fontId="13" fillId="0" borderId="4" xfId="1" applyFont="1" applyBorder="1"/>
    <xf numFmtId="0" fontId="13" fillId="0" borderId="4" xfId="1" applyFont="1" applyBorder="1" applyAlignment="1">
      <alignment horizontal="left"/>
    </xf>
    <xf numFmtId="0" fontId="13" fillId="0" borderId="4" xfId="1" applyFont="1" applyBorder="1" applyAlignment="1" applyProtection="1">
      <alignment horizontal="left" wrapText="1"/>
      <protection locked="0"/>
    </xf>
    <xf numFmtId="4" fontId="13" fillId="0" borderId="4" xfId="1" applyNumberFormat="1" applyFont="1" applyBorder="1" applyAlignment="1">
      <alignment horizontal="right"/>
    </xf>
    <xf numFmtId="0" fontId="13" fillId="0" borderId="5" xfId="1" applyFont="1" applyBorder="1"/>
    <xf numFmtId="0" fontId="13" fillId="0" borderId="5" xfId="1" applyFont="1" applyBorder="1" applyAlignment="1" applyProtection="1">
      <alignment wrapText="1"/>
      <protection locked="0"/>
    </xf>
    <xf numFmtId="4" fontId="13" fillId="0" borderId="5" xfId="1" applyNumberFormat="1" applyFont="1" applyBorder="1" applyAlignment="1">
      <alignment horizontal="right"/>
    </xf>
    <xf numFmtId="0" fontId="13" fillId="0" borderId="5" xfId="1" applyFont="1" applyBorder="1" applyAlignment="1" applyProtection="1">
      <alignment horizontal="left" wrapText="1"/>
      <protection locked="0"/>
    </xf>
    <xf numFmtId="17" fontId="12" fillId="0" borderId="5" xfId="1" applyNumberFormat="1" applyFont="1" applyBorder="1" applyAlignment="1" applyProtection="1">
      <alignment horizontal="left"/>
      <protection locked="0"/>
    </xf>
    <xf numFmtId="0" fontId="15" fillId="0" borderId="5" xfId="0" applyFont="1" applyBorder="1" applyAlignment="1" applyProtection="1">
      <alignment horizontal="left" wrapText="1"/>
      <protection locked="0"/>
    </xf>
    <xf numFmtId="0" fontId="13" fillId="0" borderId="5" xfId="1" applyFont="1" applyBorder="1" applyAlignment="1">
      <alignment horizontal="left" wrapText="1"/>
    </xf>
    <xf numFmtId="4" fontId="12" fillId="5" borderId="4" xfId="1" applyNumberFormat="1" applyFont="1" applyFill="1" applyBorder="1" applyAlignment="1">
      <alignment horizontal="right"/>
    </xf>
    <xf numFmtId="4" fontId="12" fillId="5" borderId="5" xfId="1" applyNumberFormat="1" applyFont="1" applyFill="1" applyBorder="1" applyAlignment="1">
      <alignment horizontal="right"/>
    </xf>
    <xf numFmtId="4" fontId="12" fillId="5" borderId="5" xfId="0" applyNumberFormat="1" applyFont="1" applyFill="1" applyBorder="1" applyAlignment="1">
      <alignment horizontal="right"/>
    </xf>
    <xf numFmtId="49" fontId="13" fillId="0" borderId="5" xfId="1" applyNumberFormat="1" applyFont="1" applyBorder="1" applyAlignment="1">
      <alignment horizontal="left"/>
    </xf>
    <xf numFmtId="0" fontId="13" fillId="0" borderId="5" xfId="1" applyFont="1" applyBorder="1" applyAlignment="1" applyProtection="1">
      <alignment horizontal="left"/>
      <protection locked="0"/>
    </xf>
    <xf numFmtId="4" fontId="12" fillId="2" borderId="12" xfId="1" applyNumberFormat="1" applyFont="1" applyFill="1" applyBorder="1" applyAlignment="1">
      <alignment horizontal="right"/>
    </xf>
    <xf numFmtId="4" fontId="12" fillId="2" borderId="5" xfId="1" applyNumberFormat="1" applyFont="1" applyFill="1" applyBorder="1" applyAlignment="1">
      <alignment horizontal="right"/>
    </xf>
    <xf numFmtId="4" fontId="12" fillId="5" borderId="12" xfId="1" applyNumberFormat="1" applyFont="1" applyFill="1" applyBorder="1" applyAlignment="1">
      <alignment horizontal="right"/>
    </xf>
    <xf numFmtId="2" fontId="15" fillId="0" borderId="0" xfId="2" applyNumberFormat="1" applyFont="1" applyAlignment="1">
      <alignment vertical="center"/>
    </xf>
    <xf numFmtId="4" fontId="13" fillId="2" borderId="12" xfId="1" applyNumberFormat="1" applyFont="1" applyFill="1" applyBorder="1" applyAlignment="1">
      <alignment horizontal="right"/>
    </xf>
    <xf numFmtId="4" fontId="13" fillId="2" borderId="5" xfId="1" applyNumberFormat="1" applyFont="1" applyFill="1" applyBorder="1" applyAlignment="1">
      <alignment horizontal="right"/>
    </xf>
    <xf numFmtId="0" fontId="13" fillId="0" borderId="7" xfId="1" applyFont="1" applyBorder="1" applyAlignment="1">
      <alignment horizontal="left"/>
    </xf>
    <xf numFmtId="0" fontId="13" fillId="0" borderId="7" xfId="1" applyFont="1" applyBorder="1" applyAlignment="1" applyProtection="1">
      <alignment wrapText="1"/>
      <protection locked="0"/>
    </xf>
    <xf numFmtId="17" fontId="13" fillId="0" borderId="7" xfId="1" applyNumberFormat="1" applyFont="1" applyBorder="1" applyAlignment="1">
      <alignment horizontal="left"/>
    </xf>
    <xf numFmtId="164" fontId="13" fillId="0" borderId="7" xfId="3" applyNumberFormat="1" applyFont="1" applyFill="1" applyBorder="1" applyAlignment="1" applyProtection="1">
      <alignment horizontal="right"/>
    </xf>
    <xf numFmtId="4" fontId="14" fillId="5" borderId="5" xfId="1" applyNumberFormat="1" applyFont="1" applyFill="1" applyBorder="1" applyAlignment="1">
      <alignment horizontal="right"/>
    </xf>
    <xf numFmtId="17" fontId="13" fillId="0" borderId="5" xfId="1" applyNumberFormat="1" applyFont="1" applyBorder="1" applyAlignment="1" applyProtection="1">
      <alignment horizontal="left"/>
      <protection locked="0"/>
    </xf>
    <xf numFmtId="0" fontId="13" fillId="0" borderId="5" xfId="0" applyFont="1" applyBorder="1" applyAlignment="1" applyProtection="1">
      <alignment horizontal="left" wrapText="1"/>
      <protection locked="0"/>
    </xf>
    <xf numFmtId="2" fontId="4" fillId="0" borderId="0" xfId="2" applyNumberFormat="1" applyFont="1" applyAlignment="1">
      <alignment vertical="center"/>
    </xf>
    <xf numFmtId="4" fontId="12" fillId="5" borderId="16" xfId="1" applyNumberFormat="1" applyFont="1" applyFill="1" applyBorder="1" applyAlignment="1">
      <alignment horizontal="right"/>
    </xf>
    <xf numFmtId="4" fontId="12" fillId="5" borderId="12" xfId="0" applyNumberFormat="1" applyFont="1" applyFill="1" applyBorder="1" applyAlignment="1">
      <alignment horizontal="right"/>
    </xf>
    <xf numFmtId="4" fontId="9" fillId="5" borderId="17" xfId="1" applyNumberFormat="1" applyFont="1" applyFill="1" applyBorder="1" applyAlignment="1">
      <alignment horizontal="right"/>
    </xf>
    <xf numFmtId="4" fontId="9" fillId="2" borderId="18" xfId="1" applyNumberFormat="1" applyFont="1" applyFill="1" applyBorder="1" applyAlignment="1">
      <alignment horizontal="right"/>
    </xf>
    <xf numFmtId="4" fontId="9" fillId="5" borderId="18" xfId="1" applyNumberFormat="1" applyFont="1" applyFill="1" applyBorder="1" applyAlignment="1">
      <alignment horizontal="right"/>
    </xf>
    <xf numFmtId="4" fontId="14" fillId="5" borderId="18" xfId="1" applyNumberFormat="1" applyFont="1" applyFill="1" applyBorder="1" applyAlignment="1">
      <alignment horizontal="right"/>
    </xf>
    <xf numFmtId="4" fontId="12" fillId="5" borderId="14" xfId="1" applyNumberFormat="1" applyFont="1" applyFill="1" applyBorder="1" applyAlignment="1">
      <alignment horizontal="right"/>
    </xf>
    <xf numFmtId="4" fontId="13" fillId="2" borderId="15" xfId="1" applyNumberFormat="1" applyFont="1" applyFill="1" applyBorder="1" applyAlignment="1">
      <alignment horizontal="right"/>
    </xf>
    <xf numFmtId="4" fontId="12" fillId="5" borderId="15" xfId="1" applyNumberFormat="1" applyFont="1" applyFill="1" applyBorder="1" applyAlignment="1">
      <alignment horizontal="right"/>
    </xf>
    <xf numFmtId="4" fontId="12" fillId="5" borderId="15" xfId="0" applyNumberFormat="1" applyFont="1" applyFill="1" applyBorder="1" applyAlignment="1">
      <alignment horizontal="right"/>
    </xf>
    <xf numFmtId="4" fontId="12" fillId="0" borderId="16" xfId="1" applyNumberFormat="1" applyFont="1" applyBorder="1" applyAlignment="1">
      <alignment horizontal="right"/>
    </xf>
    <xf numFmtId="4" fontId="12" fillId="0" borderId="12" xfId="1" applyNumberFormat="1" applyFont="1" applyBorder="1" applyAlignment="1">
      <alignment horizontal="right"/>
    </xf>
    <xf numFmtId="4" fontId="12" fillId="0" borderId="12" xfId="0" applyNumberFormat="1" applyFont="1" applyBorder="1" applyAlignment="1">
      <alignment horizontal="right"/>
    </xf>
    <xf numFmtId="4" fontId="12" fillId="2" borderId="15" xfId="1" applyNumberFormat="1" applyFont="1" applyFill="1" applyBorder="1" applyAlignment="1">
      <alignment horizontal="right"/>
    </xf>
    <xf numFmtId="4" fontId="9" fillId="0" borderId="19" xfId="1" applyNumberFormat="1" applyFont="1" applyBorder="1" applyAlignment="1">
      <alignment horizontal="right"/>
    </xf>
    <xf numFmtId="4" fontId="12" fillId="0" borderId="20" xfId="1" applyNumberFormat="1" applyFont="1" applyBorder="1" applyAlignment="1">
      <alignment horizontal="right"/>
    </xf>
    <xf numFmtId="4" fontId="9" fillId="0" borderId="20" xfId="1" applyNumberFormat="1" applyFont="1" applyBorder="1" applyAlignment="1">
      <alignment horizontal="right"/>
    </xf>
    <xf numFmtId="4" fontId="14" fillId="0" borderId="20" xfId="1" applyNumberFormat="1" applyFont="1" applyBorder="1" applyAlignment="1">
      <alignment horizontal="center"/>
    </xf>
    <xf numFmtId="4" fontId="14" fillId="5" borderId="15" xfId="1" applyNumberFormat="1" applyFont="1" applyFill="1" applyBorder="1" applyAlignment="1">
      <alignment horizontal="right"/>
    </xf>
    <xf numFmtId="4" fontId="14" fillId="5" borderId="17" xfId="1" applyNumberFormat="1" applyFont="1" applyFill="1" applyBorder="1" applyAlignment="1">
      <alignment horizontal="right"/>
    </xf>
    <xf numFmtId="4" fontId="14" fillId="2" borderId="18" xfId="1" applyNumberFormat="1" applyFont="1" applyFill="1" applyBorder="1" applyAlignment="1">
      <alignment horizontal="right"/>
    </xf>
    <xf numFmtId="2" fontId="10" fillId="0" borderId="4" xfId="2" applyNumberFormat="1" applyFont="1" applyFill="1" applyBorder="1" applyAlignment="1" applyProtection="1">
      <alignment horizontal="center" vertical="center"/>
    </xf>
    <xf numFmtId="4" fontId="9" fillId="2" borderId="21" xfId="1" applyNumberFormat="1" applyFont="1" applyFill="1" applyBorder="1" applyAlignment="1">
      <alignment horizontal="right"/>
    </xf>
    <xf numFmtId="2" fontId="19" fillId="0" borderId="0" xfId="2" applyNumberFormat="1" applyFont="1" applyFill="1" applyBorder="1" applyAlignment="1" applyProtection="1"/>
    <xf numFmtId="4" fontId="19" fillId="0" borderId="0" xfId="1" applyNumberFormat="1" applyFont="1" applyAlignment="1">
      <alignment horizontal="right"/>
    </xf>
    <xf numFmtId="4" fontId="14" fillId="0" borderId="15" xfId="1" applyNumberFormat="1" applyFont="1" applyBorder="1" applyAlignment="1">
      <alignment horizontal="right"/>
    </xf>
    <xf numFmtId="4" fontId="9" fillId="6" borderId="18" xfId="1" applyNumberFormat="1" applyFont="1" applyFill="1" applyBorder="1" applyAlignment="1">
      <alignment horizontal="right"/>
    </xf>
    <xf numFmtId="4" fontId="12" fillId="6" borderId="12" xfId="1" applyNumberFormat="1" applyFont="1" applyFill="1" applyBorder="1" applyAlignment="1">
      <alignment horizontal="right"/>
    </xf>
    <xf numFmtId="4" fontId="12" fillId="6" borderId="5" xfId="1" applyNumberFormat="1" applyFont="1" applyFill="1" applyBorder="1" applyAlignment="1">
      <alignment horizontal="right"/>
    </xf>
    <xf numFmtId="4" fontId="12" fillId="6" borderId="15" xfId="1" applyNumberFormat="1" applyFont="1" applyFill="1" applyBorder="1" applyAlignment="1">
      <alignment horizontal="right"/>
    </xf>
    <xf numFmtId="4" fontId="9" fillId="6" borderId="18" xfId="1" applyNumberFormat="1" applyFont="1" applyFill="1" applyBorder="1"/>
    <xf numFmtId="4" fontId="12" fillId="0" borderId="20" xfId="1" applyNumberFormat="1" applyFont="1" applyBorder="1"/>
    <xf numFmtId="0" fontId="12" fillId="0" borderId="5" xfId="1" applyFont="1" applyBorder="1" applyAlignment="1" applyProtection="1">
      <alignment horizontal="left" wrapText="1"/>
      <protection locked="0"/>
    </xf>
    <xf numFmtId="4" fontId="14" fillId="0" borderId="14" xfId="1" applyNumberFormat="1" applyFont="1" applyBorder="1" applyAlignment="1">
      <alignment horizontal="right"/>
    </xf>
    <xf numFmtId="2" fontId="20" fillId="0" borderId="5" xfId="2" applyNumberFormat="1" applyFont="1" applyBorder="1" applyAlignment="1">
      <alignment horizontal="left" wrapText="1" indent="1"/>
    </xf>
    <xf numFmtId="165" fontId="15" fillId="0" borderId="5" xfId="2" applyNumberFormat="1" applyFont="1" applyBorder="1" applyAlignment="1"/>
    <xf numFmtId="165" fontId="13" fillId="0" borderId="5" xfId="2" applyNumberFormat="1" applyFont="1" applyFill="1" applyBorder="1" applyAlignment="1"/>
    <xf numFmtId="2" fontId="15" fillId="4" borderId="5" xfId="2" applyNumberFormat="1" applyFont="1" applyFill="1" applyBorder="1" applyAlignment="1"/>
    <xf numFmtId="2" fontId="15" fillId="0" borderId="5" xfId="2" applyNumberFormat="1" applyFont="1" applyBorder="1" applyAlignment="1"/>
    <xf numFmtId="2" fontId="10" fillId="4" borderId="5" xfId="2" applyNumberFormat="1" applyFont="1" applyFill="1" applyBorder="1" applyAlignment="1">
      <alignment horizontal="center"/>
    </xf>
    <xf numFmtId="165" fontId="13" fillId="0" borderId="12" xfId="2" applyNumberFormat="1" applyFont="1" applyFill="1" applyBorder="1" applyAlignment="1"/>
    <xf numFmtId="165" fontId="15" fillId="0" borderId="12" xfId="2" applyNumberFormat="1" applyFont="1" applyBorder="1" applyAlignment="1"/>
    <xf numFmtId="2" fontId="15" fillId="0" borderId="12" xfId="2" applyNumberFormat="1" applyFont="1" applyBorder="1" applyAlignment="1"/>
    <xf numFmtId="2" fontId="10" fillId="4" borderId="4" xfId="2" applyNumberFormat="1" applyFont="1" applyFill="1" applyBorder="1" applyAlignment="1"/>
    <xf numFmtId="4" fontId="13" fillId="2" borderId="22" xfId="1" applyNumberFormat="1" applyFont="1" applyFill="1" applyBorder="1" applyAlignment="1">
      <alignment horizontal="left" vertical="center" indent="1"/>
    </xf>
    <xf numFmtId="4" fontId="13" fillId="2" borderId="8" xfId="1" applyNumberFormat="1" applyFont="1" applyFill="1" applyBorder="1" applyAlignment="1">
      <alignment vertical="center"/>
    </xf>
    <xf numFmtId="2" fontId="8" fillId="0" borderId="1" xfId="2" applyNumberFormat="1" applyFont="1" applyBorder="1" applyAlignment="1">
      <alignment horizontal="center" vertical="center"/>
    </xf>
    <xf numFmtId="2" fontId="8" fillId="0" borderId="2" xfId="2" applyNumberFormat="1" applyFont="1" applyBorder="1" applyAlignment="1">
      <alignment vertical="center"/>
    </xf>
    <xf numFmtId="4" fontId="8" fillId="0" borderId="2" xfId="2" applyNumberFormat="1" applyFont="1" applyBorder="1" applyAlignment="1">
      <alignment horizontal="center" vertical="center" wrapText="1"/>
    </xf>
    <xf numFmtId="2" fontId="8" fillId="0" borderId="2" xfId="2" applyNumberFormat="1" applyFont="1" applyBorder="1" applyAlignment="1">
      <alignment vertical="top"/>
    </xf>
    <xf numFmtId="2" fontId="8" fillId="0" borderId="2" xfId="2" applyNumberFormat="1" applyFont="1" applyBorder="1" applyAlignment="1">
      <alignment horizontal="center" vertical="center"/>
    </xf>
    <xf numFmtId="2" fontId="8" fillId="0" borderId="3" xfId="2" applyNumberFormat="1" applyFont="1" applyBorder="1" applyAlignment="1">
      <alignment horizontal="center" vertical="center" wrapText="1"/>
    </xf>
    <xf numFmtId="4" fontId="8" fillId="0" borderId="2" xfId="2" applyNumberFormat="1" applyFont="1" applyFill="1" applyBorder="1" applyAlignment="1">
      <alignment horizontal="center" vertical="center"/>
    </xf>
    <xf numFmtId="2" fontId="8" fillId="0" borderId="2" xfId="2" applyNumberFormat="1" applyFont="1" applyFill="1" applyBorder="1" applyAlignment="1">
      <alignment vertical="center"/>
    </xf>
    <xf numFmtId="2" fontId="8" fillId="0" borderId="3" xfId="2" applyNumberFormat="1" applyFont="1" applyBorder="1" applyAlignment="1">
      <alignment horizontal="center" vertical="center"/>
    </xf>
    <xf numFmtId="0" fontId="14" fillId="4" borderId="4" xfId="0" applyFont="1" applyFill="1" applyBorder="1"/>
    <xf numFmtId="0" fontId="12" fillId="4" borderId="4" xfId="0" applyFont="1" applyFill="1" applyBorder="1"/>
    <xf numFmtId="2" fontId="15" fillId="0" borderId="0" xfId="2" applyNumberFormat="1" applyFont="1" applyAlignment="1">
      <alignment horizontal="left"/>
    </xf>
    <xf numFmtId="0" fontId="13" fillId="0" borderId="5" xfId="0" applyFont="1" applyBorder="1" applyAlignment="1">
      <alignment horizontal="left" indent="1"/>
    </xf>
    <xf numFmtId="8" fontId="12" fillId="0" borderId="5" xfId="0" applyNumberFormat="1" applyFont="1" applyBorder="1"/>
    <xf numFmtId="4" fontId="13" fillId="0" borderId="5" xfId="0" applyNumberFormat="1" applyFont="1" applyBorder="1"/>
    <xf numFmtId="4" fontId="14" fillId="0" borderId="5" xfId="2" applyNumberFormat="1" applyFont="1" applyFill="1" applyBorder="1" applyAlignment="1"/>
    <xf numFmtId="4" fontId="13" fillId="0" borderId="5" xfId="4" applyNumberFormat="1" applyFont="1" applyBorder="1" applyAlignment="1"/>
    <xf numFmtId="0" fontId="13" fillId="0" borderId="6" xfId="0" applyFont="1" applyBorder="1" applyAlignment="1">
      <alignment horizontal="left" indent="1"/>
    </xf>
    <xf numFmtId="1" fontId="21" fillId="0" borderId="6" xfId="0" applyNumberFormat="1" applyFont="1" applyBorder="1"/>
    <xf numFmtId="4" fontId="13" fillId="0" borderId="6" xfId="4" applyNumberFormat="1" applyFont="1" applyBorder="1" applyAlignment="1"/>
    <xf numFmtId="4" fontId="22" fillId="0" borderId="6" xfId="4" applyNumberFormat="1" applyFont="1" applyFill="1" applyBorder="1" applyAlignment="1"/>
    <xf numFmtId="2" fontId="15" fillId="0" borderId="0" xfId="2" applyNumberFormat="1" applyFont="1" applyFill="1" applyAlignment="1">
      <alignment horizontal="left"/>
    </xf>
    <xf numFmtId="0" fontId="14" fillId="5" borderId="1" xfId="0" applyFont="1" applyFill="1" applyBorder="1" applyAlignment="1">
      <alignment horizontal="right"/>
    </xf>
    <xf numFmtId="1" fontId="14" fillId="5" borderId="2" xfId="0" applyNumberFormat="1" applyFont="1" applyFill="1" applyBorder="1"/>
    <xf numFmtId="44" fontId="14" fillId="5" borderId="2" xfId="2" applyFont="1" applyFill="1" applyBorder="1" applyAlignment="1"/>
    <xf numFmtId="44" fontId="22" fillId="0" borderId="2" xfId="2" applyFont="1" applyFill="1" applyBorder="1" applyAlignment="1"/>
    <xf numFmtId="44" fontId="14" fillId="2" borderId="3" xfId="2" applyFont="1" applyFill="1" applyBorder="1" applyAlignment="1"/>
    <xf numFmtId="0" fontId="13" fillId="0" borderId="7" xfId="0" applyFont="1" applyBorder="1" applyAlignment="1">
      <alignment horizontal="left" indent="1"/>
    </xf>
    <xf numFmtId="1" fontId="23" fillId="0" borderId="7" xfId="0" applyNumberFormat="1" applyFont="1" applyBorder="1"/>
    <xf numFmtId="4" fontId="13" fillId="0" borderId="7" xfId="0" applyNumberFormat="1" applyFont="1" applyBorder="1"/>
    <xf numFmtId="4" fontId="22" fillId="0" borderId="7" xfId="2" applyNumberFormat="1" applyFont="1" applyFill="1" applyBorder="1" applyAlignment="1"/>
    <xf numFmtId="2" fontId="10" fillId="5" borderId="1" xfId="2" applyNumberFormat="1" applyFont="1" applyFill="1" applyBorder="1" applyAlignment="1">
      <alignment horizontal="right"/>
    </xf>
    <xf numFmtId="44" fontId="10" fillId="5" borderId="2" xfId="2" applyFont="1" applyFill="1" applyBorder="1" applyAlignment="1"/>
    <xf numFmtId="44" fontId="15" fillId="0" borderId="2" xfId="2" applyFont="1" applyBorder="1" applyAlignment="1"/>
    <xf numFmtId="44" fontId="10" fillId="2" borderId="3" xfId="2" applyFont="1" applyFill="1" applyBorder="1" applyAlignment="1"/>
    <xf numFmtId="2" fontId="15" fillId="4" borderId="4" xfId="2" applyNumberFormat="1" applyFont="1" applyFill="1" applyBorder="1" applyAlignment="1"/>
    <xf numFmtId="4" fontId="15" fillId="4" borderId="4" xfId="2" applyNumberFormat="1" applyFont="1" applyFill="1" applyBorder="1" applyAlignment="1"/>
    <xf numFmtId="2" fontId="15" fillId="0" borderId="5" xfId="2" applyNumberFormat="1" applyFont="1" applyBorder="1" applyAlignment="1">
      <alignment horizontal="left" indent="1"/>
    </xf>
    <xf numFmtId="4" fontId="15" fillId="0" borderId="5" xfId="2" applyNumberFormat="1" applyFont="1" applyFill="1" applyBorder="1" applyAlignment="1"/>
    <xf numFmtId="4" fontId="15" fillId="0" borderId="5" xfId="2" applyNumberFormat="1" applyFont="1" applyBorder="1" applyAlignment="1"/>
    <xf numFmtId="2" fontId="15" fillId="0" borderId="6" xfId="2" applyNumberFormat="1" applyFont="1" applyBorder="1" applyAlignment="1">
      <alignment horizontal="left" indent="1"/>
    </xf>
    <xf numFmtId="2" fontId="15" fillId="0" borderId="6" xfId="2" applyNumberFormat="1" applyFont="1" applyBorder="1" applyAlignment="1"/>
    <xf numFmtId="4" fontId="15" fillId="0" borderId="6" xfId="2" applyNumberFormat="1" applyFont="1" applyBorder="1" applyAlignment="1"/>
    <xf numFmtId="4" fontId="15" fillId="0" borderId="6" xfId="2" applyNumberFormat="1" applyFont="1" applyFill="1" applyBorder="1" applyAlignment="1"/>
    <xf numFmtId="2" fontId="10" fillId="5" borderId="2" xfId="2" applyNumberFormat="1" applyFont="1" applyFill="1" applyBorder="1" applyAlignment="1"/>
    <xf numFmtId="2" fontId="15" fillId="5" borderId="2" xfId="2" applyNumberFormat="1" applyFont="1" applyFill="1" applyBorder="1" applyAlignment="1"/>
    <xf numFmtId="2" fontId="10" fillId="2" borderId="1" xfId="2" applyNumberFormat="1" applyFont="1" applyFill="1" applyBorder="1" applyAlignment="1">
      <alignment horizontal="right"/>
    </xf>
    <xf numFmtId="2" fontId="10" fillId="2" borderId="2" xfId="2" applyNumberFormat="1" applyFont="1" applyFill="1" applyBorder="1" applyAlignment="1"/>
    <xf numFmtId="44" fontId="10" fillId="2" borderId="2" xfId="2" applyFont="1" applyFill="1" applyBorder="1" applyAlignment="1"/>
    <xf numFmtId="2" fontId="15" fillId="0" borderId="5" xfId="2" applyNumberFormat="1" applyFont="1" applyBorder="1" applyAlignment="1">
      <alignment horizontal="right"/>
    </xf>
    <xf numFmtId="4" fontId="15" fillId="0" borderId="13" xfId="2" applyNumberFormat="1" applyFont="1" applyFill="1" applyBorder="1" applyAlignment="1"/>
    <xf numFmtId="2" fontId="15" fillId="0" borderId="5" xfId="2" applyNumberFormat="1" applyFont="1" applyFill="1" applyBorder="1" applyAlignment="1">
      <alignment horizontal="right"/>
    </xf>
    <xf numFmtId="2" fontId="24" fillId="0" borderId="5" xfId="2" applyNumberFormat="1" applyFont="1" applyFill="1" applyBorder="1" applyAlignment="1"/>
    <xf numFmtId="2" fontId="24" fillId="0" borderId="5" xfId="2" applyNumberFormat="1" applyFont="1" applyBorder="1" applyAlignment="1"/>
    <xf numFmtId="4" fontId="13" fillId="0" borderId="13" xfId="2" applyNumberFormat="1" applyFont="1" applyBorder="1" applyAlignment="1"/>
    <xf numFmtId="4" fontId="13" fillId="0" borderId="5" xfId="2" applyNumberFormat="1" applyFont="1" applyBorder="1" applyAlignment="1"/>
    <xf numFmtId="2" fontId="15" fillId="0" borderId="0" xfId="2" applyNumberFormat="1" applyFont="1" applyAlignment="1">
      <alignment horizontal="left" vertical="center" indent="3"/>
    </xf>
    <xf numFmtId="10" fontId="13" fillId="0" borderId="5" xfId="3" applyNumberFormat="1" applyFont="1" applyFill="1" applyBorder="1" applyAlignment="1" applyProtection="1">
      <alignment horizontal="right"/>
    </xf>
    <xf numFmtId="4" fontId="14" fillId="6" borderId="18" xfId="1" applyNumberFormat="1" applyFont="1" applyFill="1" applyBorder="1" applyAlignment="1">
      <alignment horizontal="right"/>
    </xf>
    <xf numFmtId="2" fontId="6" fillId="0" borderId="0" xfId="2" applyNumberFormat="1" applyFont="1" applyAlignment="1">
      <alignment horizontal="left"/>
    </xf>
    <xf numFmtId="2" fontId="15" fillId="0" borderId="0" xfId="2" applyNumberFormat="1" applyFont="1" applyAlignment="1"/>
    <xf numFmtId="0" fontId="25" fillId="0" borderId="24" xfId="0" applyFont="1" applyBorder="1" applyAlignment="1">
      <alignment horizontal="left" wrapText="1"/>
    </xf>
    <xf numFmtId="2" fontId="15" fillId="0" borderId="5" xfId="2" applyNumberFormat="1" applyFont="1" applyFill="1" applyBorder="1" applyAlignment="1">
      <alignment horizontal="left"/>
    </xf>
    <xf numFmtId="4" fontId="22" fillId="0" borderId="13" xfId="2" applyNumberFormat="1" applyFont="1" applyFill="1" applyBorder="1" applyAlignment="1"/>
    <xf numFmtId="0" fontId="14" fillId="3" borderId="1" xfId="1" applyFont="1" applyFill="1" applyBorder="1" applyAlignment="1">
      <alignment horizontal="center" vertical="center" wrapText="1"/>
    </xf>
    <xf numFmtId="0" fontId="14" fillId="3" borderId="2" xfId="1" applyFont="1" applyFill="1" applyBorder="1" applyAlignment="1">
      <alignment horizontal="center" vertical="center" wrapText="1"/>
    </xf>
    <xf numFmtId="0" fontId="14" fillId="3" borderId="2" xfId="1" applyFont="1" applyFill="1" applyBorder="1" applyAlignment="1" applyProtection="1">
      <alignment horizontal="center" vertical="center" wrapText="1"/>
      <protection locked="0"/>
    </xf>
    <xf numFmtId="4" fontId="14" fillId="3" borderId="2" xfId="1" applyNumberFormat="1" applyFont="1" applyFill="1" applyBorder="1" applyAlignment="1">
      <alignment horizontal="center" vertical="center" wrapText="1"/>
    </xf>
    <xf numFmtId="4" fontId="9" fillId="3" borderId="2" xfId="1" applyNumberFormat="1" applyFont="1" applyFill="1" applyBorder="1" applyAlignment="1">
      <alignment horizontal="center" vertical="center" wrapText="1"/>
    </xf>
    <xf numFmtId="4" fontId="10" fillId="3" borderId="2" xfId="2" applyNumberFormat="1" applyFont="1" applyFill="1" applyBorder="1" applyAlignment="1" applyProtection="1">
      <alignment horizontal="center" vertical="center" wrapText="1"/>
    </xf>
    <xf numFmtId="4" fontId="10" fillId="3" borderId="3" xfId="2" applyNumberFormat="1" applyFont="1" applyFill="1" applyBorder="1" applyAlignment="1" applyProtection="1">
      <alignment horizontal="center" vertical="center" wrapText="1"/>
    </xf>
    <xf numFmtId="4" fontId="9" fillId="3" borderId="25" xfId="1" applyNumberFormat="1" applyFont="1" applyFill="1" applyBorder="1" applyAlignment="1">
      <alignment horizontal="center" vertical="center" wrapText="1"/>
    </xf>
    <xf numFmtId="4" fontId="9" fillId="3" borderId="3" xfId="1" applyNumberFormat="1" applyFont="1" applyFill="1" applyBorder="1" applyAlignment="1">
      <alignment horizontal="center" vertical="center" wrapText="1"/>
    </xf>
    <xf numFmtId="4" fontId="12" fillId="0" borderId="0" xfId="1" applyNumberFormat="1" applyFont="1" applyAlignment="1">
      <alignment horizontal="center" vertical="center" wrapText="1"/>
    </xf>
    <xf numFmtId="0" fontId="12" fillId="0" borderId="0" xfId="1" applyFont="1" applyAlignment="1">
      <alignment horizontal="center" vertical="center" wrapText="1"/>
    </xf>
    <xf numFmtId="2" fontId="4" fillId="0" borderId="0" xfId="2" applyNumberFormat="1" applyFont="1" applyAlignment="1">
      <alignment horizontal="left" vertical="top"/>
    </xf>
    <xf numFmtId="2" fontId="15" fillId="0" borderId="5" xfId="2" applyNumberFormat="1" applyFont="1" applyBorder="1" applyAlignment="1">
      <alignment horizontal="center" vertical="center"/>
    </xf>
    <xf numFmtId="2" fontId="15" fillId="7" borderId="22" xfId="2" applyNumberFormat="1" applyFont="1" applyFill="1" applyBorder="1" applyAlignment="1">
      <alignment horizontal="left" vertical="center" wrapText="1"/>
    </xf>
    <xf numFmtId="2" fontId="15" fillId="7" borderId="23" xfId="2" applyNumberFormat="1" applyFont="1" applyFill="1" applyBorder="1" applyAlignment="1">
      <alignment horizontal="left" vertical="center" wrapText="1"/>
    </xf>
    <xf numFmtId="2" fontId="15" fillId="7" borderId="8" xfId="2" applyNumberFormat="1" applyFont="1" applyFill="1" applyBorder="1" applyAlignment="1">
      <alignment horizontal="left" vertical="center" wrapText="1"/>
    </xf>
    <xf numFmtId="4" fontId="2" fillId="3" borderId="11" xfId="2" applyNumberFormat="1" applyFont="1" applyFill="1" applyBorder="1" applyAlignment="1" applyProtection="1">
      <alignment horizontal="center" vertical="center"/>
    </xf>
    <xf numFmtId="4" fontId="2" fillId="3" borderId="10" xfId="2" applyNumberFormat="1" applyFont="1" applyFill="1" applyBorder="1" applyAlignment="1" applyProtection="1">
      <alignment horizontal="center" vertical="center"/>
    </xf>
    <xf numFmtId="4" fontId="2" fillId="3" borderId="9" xfId="2" applyNumberFormat="1" applyFont="1" applyFill="1" applyBorder="1" applyAlignment="1" applyProtection="1">
      <alignment horizontal="center" vertical="center"/>
    </xf>
    <xf numFmtId="4" fontId="8" fillId="3" borderId="11" xfId="2" applyNumberFormat="1" applyFont="1" applyFill="1" applyBorder="1" applyAlignment="1" applyProtection="1">
      <alignment horizontal="center" vertical="center"/>
    </xf>
    <xf numFmtId="4" fontId="8" fillId="3" borderId="10" xfId="2" applyNumberFormat="1" applyFont="1" applyFill="1" applyBorder="1" applyAlignment="1" applyProtection="1">
      <alignment horizontal="center" vertical="center"/>
    </xf>
    <xf numFmtId="4" fontId="8" fillId="3" borderId="9" xfId="2" applyNumberFormat="1" applyFont="1" applyFill="1" applyBorder="1" applyAlignment="1" applyProtection="1">
      <alignment horizontal="center" vertical="center"/>
    </xf>
    <xf numFmtId="2" fontId="10" fillId="0" borderId="6" xfId="2" applyNumberFormat="1" applyFont="1" applyFill="1" applyBorder="1" applyAlignment="1" applyProtection="1">
      <alignment horizontal="center" vertical="center"/>
    </xf>
    <xf numFmtId="4" fontId="14" fillId="5" borderId="27" xfId="1" applyNumberFormat="1" applyFont="1" applyFill="1" applyBorder="1" applyAlignment="1">
      <alignment horizontal="right"/>
    </xf>
    <xf numFmtId="4" fontId="14" fillId="5" borderId="21" xfId="1" applyNumberFormat="1" applyFont="1" applyFill="1" applyBorder="1" applyAlignment="1">
      <alignment horizontal="right"/>
    </xf>
    <xf numFmtId="4" fontId="12" fillId="5" borderId="28" xfId="1" applyNumberFormat="1" applyFont="1" applyFill="1" applyBorder="1" applyAlignment="1">
      <alignment horizontal="right"/>
    </xf>
    <xf numFmtId="4" fontId="12" fillId="5" borderId="6" xfId="1" applyNumberFormat="1" applyFont="1" applyFill="1" applyBorder="1" applyAlignment="1">
      <alignment horizontal="right"/>
    </xf>
    <xf numFmtId="4" fontId="12" fillId="5" borderId="27" xfId="1" applyNumberFormat="1" applyFont="1" applyFill="1" applyBorder="1" applyAlignment="1">
      <alignment horizontal="right"/>
    </xf>
    <xf numFmtId="4" fontId="9" fillId="5" borderId="21" xfId="1" applyNumberFormat="1" applyFont="1" applyFill="1" applyBorder="1" applyAlignment="1">
      <alignment horizontal="right"/>
    </xf>
    <xf numFmtId="4" fontId="12" fillId="0" borderId="28" xfId="1" applyNumberFormat="1" applyFont="1" applyBorder="1" applyAlignment="1">
      <alignment horizontal="right"/>
    </xf>
    <xf numFmtId="4" fontId="9" fillId="0" borderId="29" xfId="1" applyNumberFormat="1" applyFont="1" applyBorder="1" applyAlignment="1">
      <alignment horizontal="right"/>
    </xf>
    <xf numFmtId="0" fontId="2" fillId="2" borderId="1" xfId="1" applyFont="1" applyFill="1" applyBorder="1" applyAlignment="1">
      <alignment horizontal="center"/>
    </xf>
    <xf numFmtId="0" fontId="2" fillId="2" borderId="2" xfId="1" applyFont="1" applyFill="1" applyBorder="1" applyAlignment="1">
      <alignment horizontal="center"/>
    </xf>
    <xf numFmtId="0" fontId="2" fillId="2" borderId="30" xfId="1" applyFont="1" applyFill="1" applyBorder="1" applyAlignment="1">
      <alignment horizontal="center"/>
    </xf>
    <xf numFmtId="4" fontId="14" fillId="5" borderId="26" xfId="1" applyNumberFormat="1" applyFont="1" applyFill="1" applyBorder="1" applyAlignment="1">
      <alignment horizontal="right"/>
    </xf>
    <xf numFmtId="4" fontId="14" fillId="5" borderId="31" xfId="1" applyNumberFormat="1" applyFont="1" applyFill="1" applyBorder="1" applyAlignment="1">
      <alignment horizontal="right"/>
    </xf>
    <xf numFmtId="4" fontId="14" fillId="5" borderId="2" xfId="1" applyNumberFormat="1" applyFont="1" applyFill="1" applyBorder="1" applyAlignment="1">
      <alignment horizontal="right"/>
    </xf>
    <xf numFmtId="4" fontId="14" fillId="5" borderId="30" xfId="1" applyNumberFormat="1" applyFont="1" applyFill="1" applyBorder="1" applyAlignment="1">
      <alignment horizontal="right"/>
    </xf>
    <xf numFmtId="4" fontId="14" fillId="0" borderId="31" xfId="1" applyNumberFormat="1" applyFont="1" applyBorder="1" applyAlignment="1">
      <alignment horizontal="right"/>
    </xf>
    <xf numFmtId="4" fontId="10" fillId="0" borderId="23" xfId="2" applyNumberFormat="1" applyFont="1" applyFill="1" applyBorder="1" applyAlignment="1" applyProtection="1">
      <alignment horizontal="right" vertical="center"/>
    </xf>
    <xf numFmtId="4" fontId="9" fillId="5" borderId="26" xfId="1" applyNumberFormat="1" applyFont="1" applyFill="1" applyBorder="1" applyAlignment="1">
      <alignment horizontal="right"/>
    </xf>
    <xf numFmtId="0" fontId="13" fillId="0" borderId="6" xfId="1" applyFont="1" applyBorder="1" applyAlignment="1">
      <alignment horizontal="left"/>
    </xf>
    <xf numFmtId="0" fontId="13" fillId="0" borderId="6" xfId="1" applyFont="1" applyBorder="1" applyAlignment="1" applyProtection="1">
      <alignment wrapText="1"/>
      <protection locked="0"/>
    </xf>
    <xf numFmtId="17" fontId="13" fillId="0" borderId="6" xfId="1" applyNumberFormat="1" applyFont="1" applyBorder="1" applyAlignment="1">
      <alignment horizontal="left"/>
    </xf>
    <xf numFmtId="164" fontId="13" fillId="0" borderId="6" xfId="3" applyNumberFormat="1" applyFont="1" applyFill="1" applyBorder="1" applyAlignment="1" applyProtection="1">
      <alignment horizontal="right"/>
    </xf>
    <xf numFmtId="4" fontId="12" fillId="0" borderId="31" xfId="1" applyNumberFormat="1" applyFont="1" applyBorder="1" applyAlignment="1">
      <alignment horizontal="right"/>
    </xf>
    <xf numFmtId="4" fontId="14" fillId="0" borderId="23" xfId="1" applyNumberFormat="1" applyFont="1" applyBorder="1" applyAlignment="1">
      <alignment horizontal="right"/>
    </xf>
  </cellXfs>
  <cellStyles count="5">
    <cellStyle name="Comma" xfId="4" builtinId="3"/>
    <cellStyle name="Currency" xfId="2" builtinId="4"/>
    <cellStyle name="Normal" xfId="0" builtinId="0"/>
    <cellStyle name="Normal 2" xfId="1" xr:uid="{A6B2EC21-F441-D041-B91C-C651238ACB3C}"/>
    <cellStyle name="Percent" xfId="3" builtinId="5"/>
  </cellStyles>
  <dxfs count="0"/>
  <tableStyles count="0" defaultTableStyle="TableStyleMedium9" defaultPivotStyle="PivotStyleLight16"/>
  <colors>
    <mruColors>
      <color rgb="FFDCE6F1"/>
      <color rgb="FF9B6121"/>
      <color rgb="FFD8E4BC"/>
      <color rgb="FF9B504C"/>
      <color rgb="FFFFFFCC"/>
      <color rgb="FFEAF1DE"/>
      <color rgb="FFBFBFBF"/>
      <color rgb="FFBFBFFF"/>
      <color rgb="FFD9D7C4"/>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37A97-2C9D-B344-85D9-EB79217EE167}">
  <sheetPr>
    <tabColor theme="1"/>
    <pageSetUpPr fitToPage="1"/>
  </sheetPr>
  <dimension ref="A1:I44"/>
  <sheetViews>
    <sheetView tabSelected="1" zoomScaleNormal="100" workbookViewId="0">
      <pane ySplit="4" topLeftCell="A5" activePane="bottomLeft" state="frozen"/>
      <selection pane="bottomLeft" activeCell="D6" sqref="D6"/>
    </sheetView>
  </sheetViews>
  <sheetFormatPr baseColWidth="10" defaultColWidth="9" defaultRowHeight="30" customHeight="1" x14ac:dyDescent="0.15"/>
  <cols>
    <col min="1" max="1" width="51" style="3" customWidth="1"/>
    <col min="2" max="2" width="6" style="3" customWidth="1"/>
    <col min="3" max="3" width="26" style="2" customWidth="1"/>
    <col min="4" max="4" width="26" style="4" customWidth="1"/>
    <col min="5" max="5" width="6" style="3" customWidth="1"/>
    <col min="6" max="6" width="26" style="4" customWidth="1"/>
    <col min="7" max="7" width="66" style="45" customWidth="1"/>
    <col min="8" max="16384" width="9" style="3"/>
  </cols>
  <sheetData>
    <row r="1" spans="1:7" ht="28" customHeight="1" thickBot="1" x14ac:dyDescent="0.2">
      <c r="A1" s="177" t="s">
        <v>179</v>
      </c>
      <c r="B1" s="177"/>
      <c r="C1" s="177"/>
      <c r="D1" s="177"/>
      <c r="E1" s="1"/>
      <c r="F1" s="1"/>
    </row>
    <row r="2" spans="1:7" ht="28" customHeight="1" thickBot="1" x14ac:dyDescent="0.2">
      <c r="A2" s="55"/>
      <c r="B2" s="55"/>
      <c r="C2" s="55"/>
      <c r="D2" s="104" t="s">
        <v>211</v>
      </c>
      <c r="E2" s="1"/>
      <c r="F2" s="3"/>
    </row>
    <row r="3" spans="1:7" ht="28" customHeight="1" thickBot="1" x14ac:dyDescent="0.2">
      <c r="A3" s="102" t="s">
        <v>210</v>
      </c>
      <c r="B3" s="103"/>
      <c r="C3" s="104" t="s">
        <v>39</v>
      </c>
      <c r="D3" s="104" t="s">
        <v>44</v>
      </c>
      <c r="E3" s="105"/>
      <c r="F3" s="106" t="s">
        <v>155</v>
      </c>
      <c r="G3" s="107"/>
    </row>
    <row r="4" spans="1:7" ht="28" customHeight="1" thickBot="1" x14ac:dyDescent="0.2">
      <c r="A4" s="102" t="s">
        <v>7</v>
      </c>
      <c r="B4" s="106"/>
      <c r="C4" s="108" t="s">
        <v>8</v>
      </c>
      <c r="D4" s="108" t="s">
        <v>8</v>
      </c>
      <c r="E4" s="109"/>
      <c r="F4" s="108" t="s">
        <v>8</v>
      </c>
      <c r="G4" s="110" t="s">
        <v>50</v>
      </c>
    </row>
    <row r="5" spans="1:7" s="113" customFormat="1" ht="28" customHeight="1" x14ac:dyDescent="0.2">
      <c r="A5" s="111" t="s">
        <v>132</v>
      </c>
      <c r="B5" s="112"/>
      <c r="C5" s="112"/>
      <c r="D5" s="112"/>
      <c r="E5" s="99"/>
      <c r="F5" s="112"/>
      <c r="G5" s="99"/>
    </row>
    <row r="6" spans="1:7" s="113" customFormat="1" ht="28" customHeight="1" x14ac:dyDescent="0.2">
      <c r="A6" s="114" t="s">
        <v>105</v>
      </c>
      <c r="B6" s="115"/>
      <c r="C6" s="116"/>
      <c r="D6" s="116">
        <v>1.8</v>
      </c>
      <c r="E6" s="117"/>
      <c r="F6" s="118">
        <f>SUM(D6:D6)</f>
        <v>1.8</v>
      </c>
      <c r="G6" s="91" t="s">
        <v>198</v>
      </c>
    </row>
    <row r="7" spans="1:7" s="123" customFormat="1" ht="28" customHeight="1" thickBot="1" x14ac:dyDescent="0.25">
      <c r="A7" s="119" t="s">
        <v>133</v>
      </c>
      <c r="B7" s="120"/>
      <c r="C7" s="121"/>
      <c r="D7" s="121">
        <v>800</v>
      </c>
      <c r="E7" s="122"/>
      <c r="F7" s="121">
        <f>SUM(D7:D7)</f>
        <v>800</v>
      </c>
      <c r="G7" s="92" t="s">
        <v>180</v>
      </c>
    </row>
    <row r="8" spans="1:7" s="123" customFormat="1" ht="28" customHeight="1" thickBot="1" x14ac:dyDescent="0.25">
      <c r="A8" s="124" t="s">
        <v>196</v>
      </c>
      <c r="B8" s="125"/>
      <c r="C8" s="126"/>
      <c r="D8" s="126">
        <f>D7*D6</f>
        <v>1440</v>
      </c>
      <c r="E8" s="127"/>
      <c r="F8" s="128">
        <f>SUM(D8:D8)</f>
        <v>1440</v>
      </c>
      <c r="G8" s="96" t="s">
        <v>120</v>
      </c>
    </row>
    <row r="9" spans="1:7" s="123" customFormat="1" ht="28" customHeight="1" thickBot="1" x14ac:dyDescent="0.25">
      <c r="A9" s="129" t="s">
        <v>134</v>
      </c>
      <c r="B9" s="130"/>
      <c r="C9" s="131">
        <v>0</v>
      </c>
      <c r="D9" s="131">
        <v>120</v>
      </c>
      <c r="E9" s="132"/>
      <c r="F9" s="131">
        <f>SUM(D9:D9)</f>
        <v>120</v>
      </c>
      <c r="G9" s="92" t="s">
        <v>206</v>
      </c>
    </row>
    <row r="10" spans="1:7" s="113" customFormat="1" ht="28" customHeight="1" thickBot="1" x14ac:dyDescent="0.25">
      <c r="A10" s="133" t="s">
        <v>9</v>
      </c>
      <c r="B10" s="125"/>
      <c r="C10" s="134">
        <f>SUM(C8:C9)</f>
        <v>0</v>
      </c>
      <c r="D10" s="134">
        <f t="shared" ref="D10" si="0">SUM(D8:D9)</f>
        <v>1560</v>
      </c>
      <c r="E10" s="135"/>
      <c r="F10" s="136">
        <f>SUM(D10:D10)</f>
        <v>1560</v>
      </c>
      <c r="G10" s="97"/>
    </row>
    <row r="11" spans="1:7" s="113" customFormat="1" ht="28" customHeight="1" x14ac:dyDescent="0.2">
      <c r="A11" s="99" t="s">
        <v>0</v>
      </c>
      <c r="B11" s="137"/>
      <c r="C11" s="138"/>
      <c r="D11" s="138"/>
      <c r="E11" s="138"/>
      <c r="F11" s="138"/>
      <c r="G11" s="93"/>
    </row>
    <row r="12" spans="1:7" s="113" customFormat="1" ht="28" customHeight="1" x14ac:dyDescent="0.2">
      <c r="A12" s="139" t="s">
        <v>10</v>
      </c>
      <c r="B12" s="94"/>
      <c r="C12" s="140">
        <f>'Page 2 Buget Standards CC'!J37</f>
        <v>22</v>
      </c>
      <c r="D12" s="140">
        <f>'Page 2 Buget Standards CC'!J84</f>
        <v>0</v>
      </c>
      <c r="E12" s="141"/>
      <c r="F12" s="140">
        <f t="shared" ref="F12:F25" si="1">SUM(D12:D12)</f>
        <v>0</v>
      </c>
      <c r="G12" s="178" t="s">
        <v>121</v>
      </c>
    </row>
    <row r="13" spans="1:7" s="113" customFormat="1" ht="28" customHeight="1" x14ac:dyDescent="0.2">
      <c r="A13" s="139" t="s">
        <v>43</v>
      </c>
      <c r="B13" s="94"/>
      <c r="C13" s="141">
        <f>'Page 2 Buget Standards CC'!K37</f>
        <v>282.60000000000002</v>
      </c>
      <c r="D13" s="140">
        <f>'Page 2 Buget Standards CC'!K84</f>
        <v>83.86</v>
      </c>
      <c r="E13" s="141"/>
      <c r="F13" s="140">
        <f t="shared" si="1"/>
        <v>83.86</v>
      </c>
      <c r="G13" s="178"/>
    </row>
    <row r="14" spans="1:7" s="113" customFormat="1" ht="28" customHeight="1" x14ac:dyDescent="0.2">
      <c r="A14" s="139" t="s">
        <v>11</v>
      </c>
      <c r="B14" s="94"/>
      <c r="C14" s="141">
        <f>'Page 2 Buget Standards CC'!L37</f>
        <v>29.561425</v>
      </c>
      <c r="D14" s="140">
        <f>'Page 2 Buget Standards CC'!L84</f>
        <v>141.005</v>
      </c>
      <c r="E14" s="141"/>
      <c r="F14" s="140">
        <f t="shared" si="1"/>
        <v>141.005</v>
      </c>
      <c r="G14" s="178"/>
    </row>
    <row r="15" spans="1:7" s="113" customFormat="1" ht="28" customHeight="1" x14ac:dyDescent="0.2">
      <c r="A15" s="139" t="s">
        <v>12</v>
      </c>
      <c r="B15" s="94"/>
      <c r="C15" s="141">
        <f>'Page 2 Buget Standards CC'!M37</f>
        <v>264.14999999999998</v>
      </c>
      <c r="D15" s="140">
        <f>'Page 2 Buget Standards CC'!M84</f>
        <v>80.162499999999994</v>
      </c>
      <c r="E15" s="141"/>
      <c r="F15" s="140">
        <f t="shared" si="1"/>
        <v>80.162499999999994</v>
      </c>
      <c r="G15" s="178"/>
    </row>
    <row r="16" spans="1:7" s="113" customFormat="1" ht="28" customHeight="1" x14ac:dyDescent="0.2">
      <c r="A16" s="139" t="s">
        <v>13</v>
      </c>
      <c r="B16" s="94"/>
      <c r="C16" s="140">
        <f>'Page 2 Buget Standards CC'!N37</f>
        <v>0</v>
      </c>
      <c r="D16" s="140">
        <f>'Page 2 Buget Standards CC'!N84</f>
        <v>6</v>
      </c>
      <c r="E16" s="141"/>
      <c r="F16" s="140">
        <f t="shared" si="1"/>
        <v>6</v>
      </c>
      <c r="G16" s="178"/>
    </row>
    <row r="17" spans="1:7" s="113" customFormat="1" ht="28" customHeight="1" x14ac:dyDescent="0.2">
      <c r="A17" s="139" t="s">
        <v>14</v>
      </c>
      <c r="B17" s="94"/>
      <c r="C17" s="140">
        <f>'Page 2 Buget Standards CC'!O37</f>
        <v>0</v>
      </c>
      <c r="D17" s="140">
        <f>'Page 2 Buget Standards CC'!O84</f>
        <v>6</v>
      </c>
      <c r="E17" s="141"/>
      <c r="F17" s="140">
        <f t="shared" si="1"/>
        <v>6</v>
      </c>
      <c r="G17" s="178"/>
    </row>
    <row r="18" spans="1:7" s="113" customFormat="1" ht="28" customHeight="1" x14ac:dyDescent="0.2">
      <c r="A18" s="139" t="s">
        <v>15</v>
      </c>
      <c r="B18" s="94"/>
      <c r="C18" s="141">
        <f>'Page 2 Buget Standards CC'!P37</f>
        <v>0</v>
      </c>
      <c r="D18" s="140">
        <f>'Page 2 Buget Standards CC'!P84</f>
        <v>0</v>
      </c>
      <c r="E18" s="141"/>
      <c r="F18" s="140">
        <f t="shared" si="1"/>
        <v>0</v>
      </c>
      <c r="G18" s="178"/>
    </row>
    <row r="19" spans="1:7" s="113" customFormat="1" ht="28" customHeight="1" x14ac:dyDescent="0.2">
      <c r="A19" s="139" t="s">
        <v>16</v>
      </c>
      <c r="B19" s="94"/>
      <c r="C19" s="141">
        <f>'Page 2 Buget Standards CC'!Q37</f>
        <v>0</v>
      </c>
      <c r="D19" s="140">
        <f>'Page 2 Buget Standards CC'!Q84</f>
        <v>0</v>
      </c>
      <c r="E19" s="141"/>
      <c r="F19" s="140">
        <f t="shared" si="1"/>
        <v>0</v>
      </c>
      <c r="G19" s="178"/>
    </row>
    <row r="20" spans="1:7" s="113" customFormat="1" ht="28" customHeight="1" x14ac:dyDescent="0.2">
      <c r="A20" s="139" t="s">
        <v>17</v>
      </c>
      <c r="B20" s="94"/>
      <c r="C20" s="141">
        <f>'Page 2 Buget Standards CC'!R37</f>
        <v>0</v>
      </c>
      <c r="D20" s="140">
        <f>'Page 2 Buget Standards CC'!R84</f>
        <v>0</v>
      </c>
      <c r="E20" s="141"/>
      <c r="F20" s="140">
        <f t="shared" si="1"/>
        <v>0</v>
      </c>
      <c r="G20" s="178"/>
    </row>
    <row r="21" spans="1:7" s="113" customFormat="1" ht="28" customHeight="1" x14ac:dyDescent="0.2">
      <c r="A21" s="139" t="s">
        <v>41</v>
      </c>
      <c r="B21" s="94"/>
      <c r="C21" s="141">
        <f>'Page 2 Buget Standards CC'!S37</f>
        <v>0</v>
      </c>
      <c r="D21" s="140">
        <f>'Page 2 Buget Standards CC'!S84</f>
        <v>147.15</v>
      </c>
      <c r="E21" s="141"/>
      <c r="F21" s="140">
        <f t="shared" si="1"/>
        <v>147.15</v>
      </c>
      <c r="G21" s="178"/>
    </row>
    <row r="22" spans="1:7" s="113" customFormat="1" ht="28" customHeight="1" x14ac:dyDescent="0.2">
      <c r="A22" s="139" t="s">
        <v>67</v>
      </c>
      <c r="B22" s="94"/>
      <c r="C22" s="141">
        <f>'Page 2 Buget Standards CC'!T37</f>
        <v>0</v>
      </c>
      <c r="D22" s="140">
        <f>'Page 2 Buget Standards CC'!T84</f>
        <v>96</v>
      </c>
      <c r="E22" s="141"/>
      <c r="F22" s="140">
        <f t="shared" si="1"/>
        <v>96</v>
      </c>
      <c r="G22" s="178"/>
    </row>
    <row r="23" spans="1:7" s="113" customFormat="1" ht="28" customHeight="1" x14ac:dyDescent="0.2">
      <c r="A23" s="139" t="s">
        <v>53</v>
      </c>
      <c r="B23" s="94"/>
      <c r="C23" s="141">
        <f>'Page 2 Buget Standards CC'!U37</f>
        <v>4.2125000000000004</v>
      </c>
      <c r="D23" s="140">
        <f>'Page 2 Buget Standards CC'!U84</f>
        <v>58</v>
      </c>
      <c r="E23" s="141"/>
      <c r="F23" s="140">
        <f t="shared" si="1"/>
        <v>58</v>
      </c>
      <c r="G23" s="178"/>
    </row>
    <row r="24" spans="1:7" s="113" customFormat="1" ht="28" customHeight="1" thickBot="1" x14ac:dyDescent="0.25">
      <c r="A24" s="142" t="s">
        <v>68</v>
      </c>
      <c r="B24" s="143"/>
      <c r="C24" s="144">
        <f ca="1">'Page 2 Buget Standards CC'!V37</f>
        <v>12.296406632653062</v>
      </c>
      <c r="D24" s="145">
        <f ca="1">'Page 2 Buget Standards CC'!V84</f>
        <v>12.615867346938776</v>
      </c>
      <c r="E24" s="144"/>
      <c r="F24" s="145">
        <f t="shared" ca="1" si="1"/>
        <v>12.615867346938776</v>
      </c>
      <c r="G24" s="178"/>
    </row>
    <row r="25" spans="1:7" s="113" customFormat="1" ht="28" customHeight="1" thickBot="1" x14ac:dyDescent="0.25">
      <c r="A25" s="133" t="s">
        <v>125</v>
      </c>
      <c r="B25" s="146"/>
      <c r="C25" s="134">
        <f ca="1">SUM(C12:C24)</f>
        <v>614.82033163265305</v>
      </c>
      <c r="D25" s="134">
        <f ca="1">SUM(D12:D24)</f>
        <v>630.79336734693879</v>
      </c>
      <c r="E25" s="135"/>
      <c r="F25" s="136">
        <f t="shared" ca="1" si="1"/>
        <v>630.79336734693879</v>
      </c>
      <c r="G25" s="98"/>
    </row>
    <row r="26" spans="1:7" s="113" customFormat="1" ht="28" customHeight="1" x14ac:dyDescent="0.2">
      <c r="A26" s="99" t="s">
        <v>1</v>
      </c>
      <c r="B26" s="137"/>
      <c r="C26" s="138"/>
      <c r="D26" s="138"/>
      <c r="E26" s="138"/>
      <c r="F26" s="138"/>
      <c r="G26" s="93"/>
    </row>
    <row r="27" spans="1:7" s="113" customFormat="1" ht="28" customHeight="1" x14ac:dyDescent="0.2">
      <c r="A27" s="139" t="s">
        <v>18</v>
      </c>
      <c r="B27" s="94"/>
      <c r="C27" s="141">
        <f>'Page 2 Buget Standards CC'!Y37</f>
        <v>0</v>
      </c>
      <c r="D27" s="140">
        <f>'Page 2 Buget Standards CC'!Y84</f>
        <v>225</v>
      </c>
      <c r="E27" s="141"/>
      <c r="F27" s="140">
        <f t="shared" ref="F27:F35" si="2">SUM(D27:D27)</f>
        <v>225</v>
      </c>
      <c r="G27" s="178" t="s">
        <v>121</v>
      </c>
    </row>
    <row r="28" spans="1:7" s="113" customFormat="1" ht="28" customHeight="1" x14ac:dyDescent="0.2">
      <c r="A28" s="139" t="s">
        <v>19</v>
      </c>
      <c r="B28" s="94"/>
      <c r="C28" s="141">
        <f>'Page 2 Buget Standards CC'!Z37</f>
        <v>7.5</v>
      </c>
      <c r="D28" s="140">
        <f>'Page 2 Buget Standards CC'!Z84</f>
        <v>15</v>
      </c>
      <c r="E28" s="141"/>
      <c r="F28" s="140">
        <f t="shared" si="2"/>
        <v>15</v>
      </c>
      <c r="G28" s="178"/>
    </row>
    <row r="29" spans="1:7" s="113" customFormat="1" ht="28" customHeight="1" x14ac:dyDescent="0.2">
      <c r="A29" s="139" t="s">
        <v>20</v>
      </c>
      <c r="B29" s="94"/>
      <c r="C29" s="141">
        <f>'Page 2 Buget Standards CC'!AA37</f>
        <v>3</v>
      </c>
      <c r="D29" s="140">
        <f>'Page 2 Buget Standards CC'!AA84</f>
        <v>6</v>
      </c>
      <c r="E29" s="141"/>
      <c r="F29" s="140">
        <f t="shared" si="2"/>
        <v>6</v>
      </c>
      <c r="G29" s="178"/>
    </row>
    <row r="30" spans="1:7" s="113" customFormat="1" ht="28" customHeight="1" x14ac:dyDescent="0.2">
      <c r="A30" s="139" t="s">
        <v>3</v>
      </c>
      <c r="B30" s="94"/>
      <c r="C30" s="141">
        <f>'Page 2 Buget Standards CC'!AB37</f>
        <v>24.75</v>
      </c>
      <c r="D30" s="140">
        <f>'Page 2 Buget Standards CC'!AB84</f>
        <v>77.75</v>
      </c>
      <c r="E30" s="141"/>
      <c r="F30" s="140">
        <f t="shared" si="2"/>
        <v>77.75</v>
      </c>
      <c r="G30" s="178"/>
    </row>
    <row r="31" spans="1:7" s="113" customFormat="1" ht="28" customHeight="1" x14ac:dyDescent="0.2">
      <c r="A31" s="90" t="s">
        <v>212</v>
      </c>
      <c r="B31" s="164"/>
      <c r="C31" s="165"/>
      <c r="D31" s="140">
        <f ca="1">'Page 2 Buget Standards CC'!AC84</f>
        <v>684.2703316326531</v>
      </c>
      <c r="E31" s="141"/>
      <c r="F31" s="140">
        <f t="shared" ca="1" si="2"/>
        <v>684.2703316326531</v>
      </c>
      <c r="G31" s="178"/>
    </row>
    <row r="32" spans="1:7" s="113" customFormat="1" ht="28" customHeight="1" x14ac:dyDescent="0.2">
      <c r="A32" s="139" t="s">
        <v>52</v>
      </c>
      <c r="B32" s="94"/>
      <c r="C32" s="141">
        <f>'Page 2 Buget Standards CC'!AD37</f>
        <v>3</v>
      </c>
      <c r="D32" s="140">
        <f>'Page 2 Buget Standards CC'!AD84</f>
        <v>8.67</v>
      </c>
      <c r="E32" s="141"/>
      <c r="F32" s="140">
        <f t="shared" si="2"/>
        <v>8.67</v>
      </c>
      <c r="G32" s="178"/>
    </row>
    <row r="33" spans="1:9" s="113" customFormat="1" ht="28" customHeight="1" thickBot="1" x14ac:dyDescent="0.25">
      <c r="A33" s="142" t="s">
        <v>209</v>
      </c>
      <c r="B33" s="143"/>
      <c r="C33" s="144">
        <f>'Page 2 Buget Standards CC'!AE37</f>
        <v>31.2</v>
      </c>
      <c r="D33" s="145">
        <f>'Page 2 Buget Standards CC'!AE84</f>
        <v>109.20000000000002</v>
      </c>
      <c r="E33" s="144"/>
      <c r="F33" s="145">
        <f t="shared" si="2"/>
        <v>109.20000000000002</v>
      </c>
      <c r="G33" s="178"/>
    </row>
    <row r="34" spans="1:9" s="113" customFormat="1" ht="28" customHeight="1" thickBot="1" x14ac:dyDescent="0.25">
      <c r="A34" s="133" t="s">
        <v>21</v>
      </c>
      <c r="B34" s="147"/>
      <c r="C34" s="134">
        <f>SUM(C27:C33)</f>
        <v>69.45</v>
      </c>
      <c r="D34" s="134">
        <f ca="1">SUM(D27:D33)</f>
        <v>1125.890331632653</v>
      </c>
      <c r="E34" s="135"/>
      <c r="F34" s="136">
        <f t="shared" ca="1" si="2"/>
        <v>1125.890331632653</v>
      </c>
      <c r="G34" s="98"/>
    </row>
    <row r="35" spans="1:9" s="113" customFormat="1" ht="28" customHeight="1" thickBot="1" x14ac:dyDescent="0.25">
      <c r="A35" s="148" t="s">
        <v>22</v>
      </c>
      <c r="B35" s="149"/>
      <c r="C35" s="150">
        <f ca="1">C25+C34</f>
        <v>684.2703316326531</v>
      </c>
      <c r="D35" s="150">
        <f ca="1">D25+D34</f>
        <v>1756.6836989795918</v>
      </c>
      <c r="E35" s="135"/>
      <c r="F35" s="136">
        <f t="shared" ca="1" si="2"/>
        <v>1756.6836989795918</v>
      </c>
      <c r="G35" s="98"/>
    </row>
    <row r="36" spans="1:9" s="113" customFormat="1" ht="28" customHeight="1" x14ac:dyDescent="0.2">
      <c r="A36" s="99" t="s">
        <v>23</v>
      </c>
      <c r="B36" s="137"/>
      <c r="C36" s="138"/>
      <c r="D36" s="138"/>
      <c r="E36" s="138"/>
      <c r="F36" s="138"/>
      <c r="G36" s="95" t="s">
        <v>122</v>
      </c>
    </row>
    <row r="37" spans="1:9" s="113" customFormat="1" ht="28" customHeight="1" x14ac:dyDescent="0.2">
      <c r="A37" s="151" t="s">
        <v>130</v>
      </c>
      <c r="B37" s="94"/>
      <c r="C37" s="152"/>
      <c r="D37" s="140">
        <f ca="1">D10-D25</f>
        <v>929.20663265306121</v>
      </c>
      <c r="E37" s="141"/>
      <c r="F37" s="140">
        <f ca="1">F10-F25</f>
        <v>929.20663265306121</v>
      </c>
      <c r="G37" s="94" t="s">
        <v>126</v>
      </c>
    </row>
    <row r="38" spans="1:9" s="113" customFormat="1" ht="28" customHeight="1" x14ac:dyDescent="0.2">
      <c r="A38" s="153" t="s">
        <v>129</v>
      </c>
      <c r="B38" s="154"/>
      <c r="C38" s="152"/>
      <c r="D38" s="140">
        <f ca="1">D10-D35</f>
        <v>-196.68369897959178</v>
      </c>
      <c r="E38" s="141"/>
      <c r="F38" s="140">
        <f ca="1">F10-F35</f>
        <v>-196.68369897959178</v>
      </c>
      <c r="G38" s="94" t="s">
        <v>127</v>
      </c>
    </row>
    <row r="39" spans="1:9" s="113" customFormat="1" ht="28" customHeight="1" x14ac:dyDescent="0.2">
      <c r="A39" s="151" t="s">
        <v>131</v>
      </c>
      <c r="B39" s="94"/>
      <c r="C39" s="152"/>
      <c r="D39" s="140">
        <f ca="1">D10-D35+(D16+D17+D33)</f>
        <v>-75.483698979591765</v>
      </c>
      <c r="E39" s="141"/>
      <c r="F39" s="140">
        <f ca="1">F10-F35+(F16+F17+F33)</f>
        <v>-75.483698979591765</v>
      </c>
      <c r="G39" s="94" t="s">
        <v>123</v>
      </c>
    </row>
    <row r="40" spans="1:9" s="113" customFormat="1" ht="28" customHeight="1" x14ac:dyDescent="0.2">
      <c r="A40" s="151" t="s">
        <v>24</v>
      </c>
      <c r="B40" s="155"/>
      <c r="C40" s="156"/>
      <c r="D40" s="157">
        <f t="shared" ref="D40" ca="1" si="3">D35/D6</f>
        <v>975.93538832199545</v>
      </c>
      <c r="E40" s="141"/>
      <c r="F40" s="157">
        <f t="shared" ref="F40" ca="1" si="4">F35/F6</f>
        <v>975.93538832199545</v>
      </c>
      <c r="G40" s="94" t="s">
        <v>124</v>
      </c>
    </row>
    <row r="41" spans="1:9" s="113" customFormat="1" ht="28" customHeight="1" thickBot="1" x14ac:dyDescent="0.25">
      <c r="A41" s="151" t="s">
        <v>25</v>
      </c>
      <c r="B41" s="94"/>
      <c r="C41" s="152"/>
      <c r="D41" s="140">
        <f ca="1">D35/D7</f>
        <v>2.1958546237244896</v>
      </c>
      <c r="E41" s="141"/>
      <c r="F41" s="140">
        <f ca="1">F35/F7</f>
        <v>2.1958546237244896</v>
      </c>
      <c r="G41" s="94" t="s">
        <v>128</v>
      </c>
    </row>
    <row r="42" spans="1:9" s="158" customFormat="1" ht="70" customHeight="1" thickBot="1" x14ac:dyDescent="0.25">
      <c r="A42" s="179" t="s">
        <v>202</v>
      </c>
      <c r="B42" s="180"/>
      <c r="C42" s="180"/>
      <c r="D42" s="180"/>
      <c r="E42" s="180"/>
      <c r="F42" s="180"/>
      <c r="G42" s="181"/>
      <c r="H42" s="161"/>
      <c r="I42" s="161"/>
    </row>
    <row r="43" spans="1:9" s="158" customFormat="1" ht="30" customHeight="1" x14ac:dyDescent="0.2">
      <c r="A43" s="162" t="s">
        <v>203</v>
      </c>
      <c r="B43" s="162"/>
      <c r="C43" s="162"/>
      <c r="D43" s="162"/>
      <c r="E43" s="162"/>
      <c r="F43" s="162"/>
      <c r="G43" s="162"/>
      <c r="H43" s="162"/>
      <c r="I43" s="162"/>
    </row>
    <row r="44" spans="1:9" ht="28" customHeight="1" x14ac:dyDescent="0.15"/>
  </sheetData>
  <mergeCells count="4">
    <mergeCell ref="A1:D1"/>
    <mergeCell ref="G27:G33"/>
    <mergeCell ref="G12:G24"/>
    <mergeCell ref="A42:G42"/>
  </mergeCells>
  <pageMargins left="0.7" right="0.7" top="0.75" bottom="0.75" header="0.3" footer="0.3"/>
  <pageSetup scale="48" fitToHeight="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12385-EA58-D14A-8768-8B5E67C61587}">
  <sheetPr>
    <tabColor theme="3" tint="-0.499984740745262"/>
    <pageSetUpPr fitToPage="1"/>
  </sheetPr>
  <dimension ref="A1:AR84"/>
  <sheetViews>
    <sheetView zoomScale="80" zoomScaleNormal="80" workbookViewId="0">
      <pane xSplit="1" ySplit="4" topLeftCell="B5" activePane="bottomRight" state="frozen"/>
      <selection pane="topRight" activeCell="B1" sqref="B1"/>
      <selection pane="bottomLeft" activeCell="A5" sqref="A5"/>
      <selection pane="bottomRight" activeCell="C5" sqref="C5"/>
    </sheetView>
  </sheetViews>
  <sheetFormatPr baseColWidth="10" defaultColWidth="5.796875" defaultRowHeight="26" customHeight="1" x14ac:dyDescent="0.2"/>
  <cols>
    <col min="1" max="1" width="31" style="5" customWidth="1"/>
    <col min="2" max="2" width="46" style="8" customWidth="1"/>
    <col min="3" max="3" width="56" style="8" customWidth="1"/>
    <col min="4" max="4" width="36" style="11" customWidth="1"/>
    <col min="5" max="6" width="16.19921875" style="8" customWidth="1"/>
    <col min="7" max="7" width="14.796875" style="9" customWidth="1"/>
    <col min="8" max="8" width="14.796875" style="80" customWidth="1"/>
    <col min="9" max="9" width="14.796875" style="24" customWidth="1"/>
    <col min="10" max="22" width="20.796875" style="9" customWidth="1"/>
    <col min="23" max="23" width="20.796875" style="24" customWidth="1"/>
    <col min="24" max="24" width="5.19921875" style="9" customWidth="1"/>
    <col min="25" max="30" width="20.796875" style="9" customWidth="1"/>
    <col min="31" max="31" width="22" style="9" customWidth="1"/>
    <col min="32" max="32" width="20.796875" style="24" customWidth="1"/>
    <col min="33" max="33" width="5.3984375" style="24" customWidth="1"/>
    <col min="34" max="34" width="21.3984375" style="24" customWidth="1"/>
    <col min="35" max="36" width="21.3984375" style="9" customWidth="1"/>
    <col min="37" max="40" width="21.3984375" style="10" customWidth="1"/>
    <col min="41" max="44" width="10.3984375" style="10" customWidth="1"/>
    <col min="45" max="119" width="10.3984375" style="8" customWidth="1"/>
    <col min="120" max="16384" width="5.796875" style="8"/>
  </cols>
  <sheetData>
    <row r="1" spans="1:44" ht="26" customHeight="1" x14ac:dyDescent="0.2">
      <c r="A1" s="21" t="s">
        <v>183</v>
      </c>
      <c r="C1" s="6"/>
      <c r="D1" s="7"/>
    </row>
    <row r="2" spans="1:44" ht="26" customHeight="1" thickBot="1" x14ac:dyDescent="0.25">
      <c r="E2" s="12"/>
      <c r="F2" s="12"/>
      <c r="G2" s="13"/>
    </row>
    <row r="3" spans="1:44" ht="32" customHeight="1" thickBot="1" x14ac:dyDescent="0.25">
      <c r="A3" s="100" t="s">
        <v>197</v>
      </c>
      <c r="B3" s="101"/>
      <c r="C3" s="16"/>
      <c r="D3" s="16"/>
      <c r="E3" s="16"/>
      <c r="F3" s="16"/>
      <c r="G3" s="16"/>
      <c r="H3" s="79"/>
      <c r="I3" s="16"/>
      <c r="J3" s="182" t="s">
        <v>156</v>
      </c>
      <c r="K3" s="183"/>
      <c r="L3" s="183"/>
      <c r="M3" s="183"/>
      <c r="N3" s="183"/>
      <c r="O3" s="183"/>
      <c r="P3" s="183"/>
      <c r="Q3" s="183"/>
      <c r="R3" s="183"/>
      <c r="S3" s="183"/>
      <c r="T3" s="183"/>
      <c r="U3" s="183"/>
      <c r="V3" s="183"/>
      <c r="W3" s="184"/>
      <c r="Y3" s="185" t="s">
        <v>157</v>
      </c>
      <c r="Z3" s="186"/>
      <c r="AA3" s="186"/>
      <c r="AB3" s="186"/>
      <c r="AC3" s="186"/>
      <c r="AD3" s="186"/>
      <c r="AE3" s="186"/>
      <c r="AF3" s="187"/>
      <c r="AG3" s="22"/>
    </row>
    <row r="4" spans="1:44" s="176" customFormat="1" ht="63" customHeight="1" thickBot="1" x14ac:dyDescent="0.2">
      <c r="A4" s="166" t="s">
        <v>213</v>
      </c>
      <c r="B4" s="167" t="s">
        <v>6</v>
      </c>
      <c r="C4" s="167" t="s">
        <v>217</v>
      </c>
      <c r="D4" s="168" t="s">
        <v>214</v>
      </c>
      <c r="E4" s="167" t="s">
        <v>215</v>
      </c>
      <c r="F4" s="167" t="s">
        <v>114</v>
      </c>
      <c r="G4" s="169" t="s">
        <v>60</v>
      </c>
      <c r="H4" s="169" t="s">
        <v>61</v>
      </c>
      <c r="I4" s="170" t="s">
        <v>178</v>
      </c>
      <c r="J4" s="171" t="s">
        <v>56</v>
      </c>
      <c r="K4" s="171" t="s">
        <v>47</v>
      </c>
      <c r="L4" s="171" t="s">
        <v>11</v>
      </c>
      <c r="M4" s="171" t="s">
        <v>12</v>
      </c>
      <c r="N4" s="171" t="s">
        <v>54</v>
      </c>
      <c r="O4" s="171" t="s">
        <v>14</v>
      </c>
      <c r="P4" s="171" t="s">
        <v>15</v>
      </c>
      <c r="Q4" s="171" t="s">
        <v>16</v>
      </c>
      <c r="R4" s="171" t="s">
        <v>55</v>
      </c>
      <c r="S4" s="171" t="s">
        <v>41</v>
      </c>
      <c r="T4" s="171" t="s">
        <v>67</v>
      </c>
      <c r="U4" s="171" t="s">
        <v>53</v>
      </c>
      <c r="V4" s="171" t="s">
        <v>68</v>
      </c>
      <c r="W4" s="172" t="s">
        <v>58</v>
      </c>
      <c r="X4" s="173"/>
      <c r="Y4" s="171" t="s">
        <v>18</v>
      </c>
      <c r="Z4" s="171" t="s">
        <v>19</v>
      </c>
      <c r="AA4" s="171" t="s">
        <v>20</v>
      </c>
      <c r="AB4" s="171" t="s">
        <v>3</v>
      </c>
      <c r="AC4" s="171" t="s">
        <v>216</v>
      </c>
      <c r="AD4" s="171" t="s">
        <v>52</v>
      </c>
      <c r="AE4" s="171" t="s">
        <v>57</v>
      </c>
      <c r="AF4" s="170" t="s">
        <v>5</v>
      </c>
      <c r="AG4" s="173"/>
      <c r="AH4" s="174" t="s">
        <v>152</v>
      </c>
      <c r="AI4" s="175"/>
      <c r="AJ4" s="175"/>
      <c r="AK4" s="175"/>
      <c r="AL4" s="175"/>
      <c r="AM4" s="175"/>
      <c r="AN4" s="175"/>
      <c r="AO4" s="175"/>
      <c r="AP4" s="175"/>
      <c r="AQ4" s="175"/>
      <c r="AR4" s="175"/>
    </row>
    <row r="5" spans="1:44" ht="30" customHeight="1" x14ac:dyDescent="0.2">
      <c r="A5" s="77" t="s">
        <v>51</v>
      </c>
      <c r="B5" s="26" t="s">
        <v>208</v>
      </c>
      <c r="C5" s="27" t="s">
        <v>104</v>
      </c>
      <c r="D5" s="28" t="s">
        <v>53</v>
      </c>
      <c r="E5" s="17" t="s">
        <v>88</v>
      </c>
      <c r="F5" s="17" t="s">
        <v>115</v>
      </c>
      <c r="G5" s="29">
        <v>0.25</v>
      </c>
      <c r="H5" s="89">
        <v>16.850000000000001</v>
      </c>
      <c r="I5" s="75">
        <f>G5*H5</f>
        <v>4.2125000000000004</v>
      </c>
      <c r="J5" s="56"/>
      <c r="K5" s="37"/>
      <c r="L5" s="37"/>
      <c r="M5" s="37"/>
      <c r="N5" s="37"/>
      <c r="O5" s="37"/>
      <c r="P5" s="37"/>
      <c r="Q5" s="37"/>
      <c r="R5" s="37"/>
      <c r="S5" s="37"/>
      <c r="T5" s="37"/>
      <c r="U5" s="37">
        <f>I5</f>
        <v>4.2125000000000004</v>
      </c>
      <c r="V5" s="62"/>
      <c r="W5" s="58">
        <f>SUM(J5:V5)</f>
        <v>4.2125000000000004</v>
      </c>
      <c r="X5" s="66"/>
      <c r="Y5" s="37"/>
      <c r="Z5" s="37"/>
      <c r="AA5" s="37"/>
      <c r="AB5" s="37"/>
      <c r="AC5" s="37"/>
      <c r="AD5" s="37"/>
      <c r="AE5" s="62"/>
      <c r="AF5" s="58">
        <f>SUM(Y5:AE5)</f>
        <v>0</v>
      </c>
      <c r="AG5" s="70"/>
      <c r="AH5" s="58">
        <f t="shared" ref="AH5:AH37" si="0">AF5+W5</f>
        <v>4.2125000000000004</v>
      </c>
    </row>
    <row r="6" spans="1:44" ht="30" customHeight="1" x14ac:dyDescent="0.2">
      <c r="A6" s="19" t="s">
        <v>51</v>
      </c>
      <c r="B6" s="30" t="s">
        <v>162</v>
      </c>
      <c r="C6" s="30" t="s">
        <v>101</v>
      </c>
      <c r="D6" s="31" t="s">
        <v>12</v>
      </c>
      <c r="E6" s="18" t="s">
        <v>88</v>
      </c>
      <c r="F6" s="18" t="s">
        <v>115</v>
      </c>
      <c r="G6" s="32">
        <v>1</v>
      </c>
      <c r="H6" s="81">
        <v>32.85</v>
      </c>
      <c r="I6" s="76">
        <f t="shared" ref="I6" si="1">G6*H6</f>
        <v>32.85</v>
      </c>
      <c r="J6" s="46"/>
      <c r="K6" s="47"/>
      <c r="L6" s="47"/>
      <c r="M6" s="47">
        <f t="shared" ref="M6" si="2">I6</f>
        <v>32.85</v>
      </c>
      <c r="N6" s="47"/>
      <c r="O6" s="47"/>
      <c r="P6" s="47"/>
      <c r="Q6" s="47"/>
      <c r="R6" s="47"/>
      <c r="S6" s="47"/>
      <c r="T6" s="47"/>
      <c r="U6" s="47"/>
      <c r="V6" s="63"/>
      <c r="W6" s="59">
        <f t="shared" ref="W6" si="3">SUM(J6:V6)</f>
        <v>32.85</v>
      </c>
      <c r="X6" s="67"/>
      <c r="Y6" s="43"/>
      <c r="Z6" s="43"/>
      <c r="AA6" s="43"/>
      <c r="AB6" s="43"/>
      <c r="AC6" s="43"/>
      <c r="AD6" s="43"/>
      <c r="AE6" s="69"/>
      <c r="AF6" s="59">
        <f t="shared" ref="AF6" si="4">SUM(Y6:AE6)</f>
        <v>0</v>
      </c>
      <c r="AG6" s="71"/>
      <c r="AH6" s="59">
        <f t="shared" si="0"/>
        <v>32.85</v>
      </c>
    </row>
    <row r="7" spans="1:44" ht="30" customHeight="1" x14ac:dyDescent="0.2">
      <c r="A7" s="19" t="s">
        <v>51</v>
      </c>
      <c r="B7" s="30" t="s">
        <v>98</v>
      </c>
      <c r="C7" s="30" t="s">
        <v>102</v>
      </c>
      <c r="D7" s="31" t="s">
        <v>12</v>
      </c>
      <c r="E7" s="18" t="s">
        <v>88</v>
      </c>
      <c r="F7" s="18" t="s">
        <v>115</v>
      </c>
      <c r="G7" s="32">
        <v>1</v>
      </c>
      <c r="H7" s="81">
        <v>28.35</v>
      </c>
      <c r="I7" s="61">
        <f t="shared" ref="I7:I24" si="5">G7*H7</f>
        <v>28.35</v>
      </c>
      <c r="J7" s="44"/>
      <c r="K7" s="38"/>
      <c r="L7" s="38"/>
      <c r="M7" s="38">
        <f t="shared" ref="M7:M13" si="6">I7</f>
        <v>28.35</v>
      </c>
      <c r="N7" s="38"/>
      <c r="O7" s="38"/>
      <c r="P7" s="38"/>
      <c r="Q7" s="38"/>
      <c r="R7" s="38"/>
      <c r="S7" s="38"/>
      <c r="T7" s="38"/>
      <c r="U7" s="38"/>
      <c r="V7" s="64"/>
      <c r="W7" s="60">
        <f t="shared" ref="W7:W24" si="7">SUM(J7:V7)</f>
        <v>28.35</v>
      </c>
      <c r="X7" s="67"/>
      <c r="Y7" s="38"/>
      <c r="Z7" s="38"/>
      <c r="AA7" s="38"/>
      <c r="AB7" s="38"/>
      <c r="AC7" s="38"/>
      <c r="AD7" s="38"/>
      <c r="AE7" s="64"/>
      <c r="AF7" s="60">
        <f t="shared" ref="AF7:AF24" si="8">SUM(Y7:AE7)</f>
        <v>0</v>
      </c>
      <c r="AG7" s="72"/>
      <c r="AH7" s="60">
        <f t="shared" si="0"/>
        <v>28.35</v>
      </c>
    </row>
    <row r="8" spans="1:44" ht="30" customHeight="1" x14ac:dyDescent="0.2">
      <c r="A8" s="19" t="s">
        <v>51</v>
      </c>
      <c r="B8" s="30" t="s">
        <v>135</v>
      </c>
      <c r="C8" s="30" t="s">
        <v>101</v>
      </c>
      <c r="D8" s="31" t="s">
        <v>12</v>
      </c>
      <c r="E8" s="18" t="s">
        <v>136</v>
      </c>
      <c r="F8" s="18" t="s">
        <v>115</v>
      </c>
      <c r="G8" s="32">
        <v>1</v>
      </c>
      <c r="H8" s="81">
        <v>32.200000000000003</v>
      </c>
      <c r="I8" s="61">
        <f>G8*H8</f>
        <v>32.200000000000003</v>
      </c>
      <c r="J8" s="44"/>
      <c r="K8" s="38"/>
      <c r="L8" s="38"/>
      <c r="M8" s="38">
        <f>I8</f>
        <v>32.200000000000003</v>
      </c>
      <c r="N8" s="38"/>
      <c r="O8" s="38"/>
      <c r="P8" s="38"/>
      <c r="Q8" s="38"/>
      <c r="R8" s="38"/>
      <c r="S8" s="38"/>
      <c r="T8" s="38"/>
      <c r="U8" s="38"/>
      <c r="V8" s="64"/>
      <c r="W8" s="60">
        <f>SUM(J8:V8)</f>
        <v>32.200000000000003</v>
      </c>
      <c r="X8" s="67"/>
      <c r="Y8" s="38"/>
      <c r="Z8" s="38"/>
      <c r="AA8" s="38"/>
      <c r="AB8" s="38"/>
      <c r="AC8" s="38"/>
      <c r="AD8" s="38"/>
      <c r="AE8" s="64"/>
      <c r="AF8" s="60">
        <f>SUM(Y8:AE8)</f>
        <v>0</v>
      </c>
      <c r="AG8" s="72"/>
      <c r="AH8" s="60">
        <f t="shared" si="0"/>
        <v>32.200000000000003</v>
      </c>
    </row>
    <row r="9" spans="1:44" ht="30" customHeight="1" x14ac:dyDescent="0.2">
      <c r="A9" s="19" t="s">
        <v>51</v>
      </c>
      <c r="B9" s="30" t="s">
        <v>148</v>
      </c>
      <c r="C9" s="30" t="s">
        <v>149</v>
      </c>
      <c r="D9" s="31" t="s">
        <v>12</v>
      </c>
      <c r="E9" s="18" t="s">
        <v>88</v>
      </c>
      <c r="F9" s="18" t="s">
        <v>115</v>
      </c>
      <c r="G9" s="32">
        <v>1</v>
      </c>
      <c r="H9" s="81">
        <v>28.35</v>
      </c>
      <c r="I9" s="61">
        <f t="shared" ref="I9:I12" si="9">G9*H9</f>
        <v>28.35</v>
      </c>
      <c r="J9" s="44"/>
      <c r="K9" s="38"/>
      <c r="L9" s="38"/>
      <c r="M9" s="38">
        <f t="shared" ref="M9" si="10">I9</f>
        <v>28.35</v>
      </c>
      <c r="N9" s="38"/>
      <c r="O9" s="38"/>
      <c r="P9" s="38"/>
      <c r="Q9" s="38"/>
      <c r="R9" s="38"/>
      <c r="S9" s="38"/>
      <c r="T9" s="38"/>
      <c r="U9" s="38"/>
      <c r="V9" s="64"/>
      <c r="W9" s="60">
        <f t="shared" ref="W9:W12" si="11">SUM(J9:V9)</f>
        <v>28.35</v>
      </c>
      <c r="X9" s="67"/>
      <c r="Y9" s="38"/>
      <c r="Z9" s="38"/>
      <c r="AA9" s="38"/>
      <c r="AB9" s="38"/>
      <c r="AC9" s="38"/>
      <c r="AD9" s="38"/>
      <c r="AE9" s="64"/>
      <c r="AF9" s="60">
        <f t="shared" ref="AF9:AF12" si="12">SUM(Y9:AE9)</f>
        <v>0</v>
      </c>
      <c r="AG9" s="72"/>
      <c r="AH9" s="60">
        <f t="shared" si="0"/>
        <v>28.35</v>
      </c>
    </row>
    <row r="10" spans="1:44" ht="26" customHeight="1" x14ac:dyDescent="0.2">
      <c r="A10" s="19" t="s">
        <v>51</v>
      </c>
      <c r="B10" s="20" t="s">
        <v>188</v>
      </c>
      <c r="C10" s="20" t="s">
        <v>101</v>
      </c>
      <c r="D10" s="31" t="s">
        <v>12</v>
      </c>
      <c r="E10" s="18" t="s">
        <v>136</v>
      </c>
      <c r="F10" s="18" t="s">
        <v>116</v>
      </c>
      <c r="G10" s="32">
        <v>1</v>
      </c>
      <c r="H10" s="81">
        <v>24.75</v>
      </c>
      <c r="I10" s="160">
        <f t="shared" si="9"/>
        <v>24.75</v>
      </c>
      <c r="J10" s="83"/>
      <c r="K10" s="84"/>
      <c r="L10" s="84"/>
      <c r="M10" s="84">
        <f>I10</f>
        <v>24.75</v>
      </c>
      <c r="N10" s="84"/>
      <c r="O10" s="84"/>
      <c r="P10" s="84"/>
      <c r="Q10" s="84"/>
      <c r="R10" s="84"/>
      <c r="S10" s="84"/>
      <c r="T10" s="84"/>
      <c r="U10" s="84"/>
      <c r="V10" s="85"/>
      <c r="W10" s="82">
        <f t="shared" si="11"/>
        <v>24.75</v>
      </c>
      <c r="X10" s="67"/>
      <c r="Y10" s="84"/>
      <c r="Z10" s="84"/>
      <c r="AA10" s="84"/>
      <c r="AB10" s="84"/>
      <c r="AC10" s="84"/>
      <c r="AD10" s="84"/>
      <c r="AE10" s="85"/>
      <c r="AF10" s="86">
        <f t="shared" si="12"/>
        <v>0</v>
      </c>
      <c r="AG10" s="87"/>
      <c r="AH10" s="86">
        <f t="shared" si="0"/>
        <v>24.75</v>
      </c>
      <c r="AI10" s="8"/>
      <c r="AJ10" s="8"/>
      <c r="AK10" s="8"/>
      <c r="AL10" s="8"/>
      <c r="AM10" s="8"/>
      <c r="AN10" s="8"/>
      <c r="AO10" s="8"/>
      <c r="AP10" s="8"/>
      <c r="AQ10" s="8"/>
      <c r="AR10" s="8"/>
    </row>
    <row r="11" spans="1:44" ht="26" customHeight="1" x14ac:dyDescent="0.2">
      <c r="A11" s="19" t="s">
        <v>51</v>
      </c>
      <c r="B11" s="20" t="s">
        <v>189</v>
      </c>
      <c r="C11" s="20" t="s">
        <v>190</v>
      </c>
      <c r="D11" s="31" t="s">
        <v>43</v>
      </c>
      <c r="E11" s="18" t="s">
        <v>136</v>
      </c>
      <c r="F11" s="18" t="s">
        <v>116</v>
      </c>
      <c r="G11" s="32">
        <v>1</v>
      </c>
      <c r="H11" s="81">
        <v>140</v>
      </c>
      <c r="I11" s="160">
        <f t="shared" si="9"/>
        <v>140</v>
      </c>
      <c r="J11" s="83"/>
      <c r="K11" s="84">
        <f>I11</f>
        <v>140</v>
      </c>
      <c r="L11" s="84"/>
      <c r="M11" s="84"/>
      <c r="N11" s="84"/>
      <c r="O11" s="84"/>
      <c r="P11" s="84"/>
      <c r="Q11" s="84"/>
      <c r="R11" s="84"/>
      <c r="S11" s="84"/>
      <c r="T11" s="84"/>
      <c r="U11" s="84"/>
      <c r="V11" s="85"/>
      <c r="W11" s="82">
        <f t="shared" si="11"/>
        <v>140</v>
      </c>
      <c r="X11" s="67"/>
      <c r="Y11" s="84"/>
      <c r="Z11" s="84"/>
      <c r="AA11" s="84"/>
      <c r="AB11" s="84"/>
      <c r="AC11" s="84"/>
      <c r="AD11" s="84"/>
      <c r="AE11" s="85"/>
      <c r="AF11" s="86">
        <f t="shared" si="12"/>
        <v>0</v>
      </c>
      <c r="AG11" s="87"/>
      <c r="AH11" s="86">
        <f t="shared" si="0"/>
        <v>140</v>
      </c>
      <c r="AI11" s="8"/>
      <c r="AJ11" s="8"/>
      <c r="AK11" s="8"/>
      <c r="AL11" s="8"/>
      <c r="AM11" s="8"/>
      <c r="AN11" s="8"/>
      <c r="AO11" s="8"/>
      <c r="AP11" s="8"/>
      <c r="AQ11" s="8"/>
      <c r="AR11" s="8"/>
    </row>
    <row r="12" spans="1:44" ht="26" customHeight="1" x14ac:dyDescent="0.2">
      <c r="A12" s="19" t="s">
        <v>51</v>
      </c>
      <c r="B12" s="20" t="s">
        <v>191</v>
      </c>
      <c r="C12" s="20" t="s">
        <v>100</v>
      </c>
      <c r="D12" s="31" t="s">
        <v>43</v>
      </c>
      <c r="E12" s="18" t="s">
        <v>136</v>
      </c>
      <c r="F12" s="18" t="s">
        <v>116</v>
      </c>
      <c r="G12" s="32">
        <v>1</v>
      </c>
      <c r="H12" s="81">
        <v>95</v>
      </c>
      <c r="I12" s="160">
        <f t="shared" si="9"/>
        <v>95</v>
      </c>
      <c r="J12" s="83"/>
      <c r="K12" s="84">
        <f>I12</f>
        <v>95</v>
      </c>
      <c r="L12" s="84"/>
      <c r="M12" s="84"/>
      <c r="N12" s="84"/>
      <c r="O12" s="84"/>
      <c r="P12" s="84"/>
      <c r="Q12" s="84"/>
      <c r="R12" s="84"/>
      <c r="S12" s="84"/>
      <c r="T12" s="84"/>
      <c r="U12" s="84"/>
      <c r="V12" s="85"/>
      <c r="W12" s="82">
        <f t="shared" si="11"/>
        <v>95</v>
      </c>
      <c r="X12" s="67"/>
      <c r="Y12" s="84"/>
      <c r="Z12" s="84"/>
      <c r="AA12" s="84"/>
      <c r="AB12" s="84"/>
      <c r="AC12" s="84"/>
      <c r="AD12" s="84"/>
      <c r="AE12" s="85"/>
      <c r="AF12" s="86">
        <f t="shared" si="12"/>
        <v>0</v>
      </c>
      <c r="AG12" s="87"/>
      <c r="AH12" s="86">
        <f t="shared" si="0"/>
        <v>95</v>
      </c>
      <c r="AI12" s="8"/>
      <c r="AJ12" s="8"/>
      <c r="AK12" s="8"/>
      <c r="AL12" s="8"/>
      <c r="AM12" s="8"/>
      <c r="AN12" s="8"/>
      <c r="AO12" s="8"/>
      <c r="AP12" s="8"/>
      <c r="AQ12" s="8"/>
      <c r="AR12" s="8"/>
    </row>
    <row r="13" spans="1:44" ht="30" customHeight="1" x14ac:dyDescent="0.2">
      <c r="A13" s="19" t="s">
        <v>51</v>
      </c>
      <c r="B13" s="20" t="s">
        <v>26</v>
      </c>
      <c r="C13" s="20" t="s">
        <v>103</v>
      </c>
      <c r="D13" s="31" t="s">
        <v>12</v>
      </c>
      <c r="E13" s="18" t="s">
        <v>136</v>
      </c>
      <c r="F13" s="18" t="s">
        <v>115</v>
      </c>
      <c r="G13" s="32">
        <v>1</v>
      </c>
      <c r="H13" s="81">
        <v>25.05</v>
      </c>
      <c r="I13" s="61">
        <f t="shared" si="5"/>
        <v>25.05</v>
      </c>
      <c r="J13" s="44"/>
      <c r="K13" s="38"/>
      <c r="L13" s="38"/>
      <c r="M13" s="38">
        <f t="shared" si="6"/>
        <v>25.05</v>
      </c>
      <c r="N13" s="38"/>
      <c r="O13" s="38"/>
      <c r="P13" s="38"/>
      <c r="Q13" s="38"/>
      <c r="R13" s="38"/>
      <c r="S13" s="38"/>
      <c r="T13" s="38"/>
      <c r="U13" s="38"/>
      <c r="V13" s="64"/>
      <c r="W13" s="60">
        <f t="shared" si="7"/>
        <v>25.05</v>
      </c>
      <c r="X13" s="67"/>
      <c r="Y13" s="38"/>
      <c r="Z13" s="38"/>
      <c r="AA13" s="38"/>
      <c r="AB13" s="38"/>
      <c r="AC13" s="38"/>
      <c r="AD13" s="38"/>
      <c r="AE13" s="64"/>
      <c r="AF13" s="60">
        <f t="shared" si="8"/>
        <v>0</v>
      </c>
      <c r="AG13" s="72"/>
      <c r="AH13" s="60">
        <f t="shared" si="0"/>
        <v>25.05</v>
      </c>
    </row>
    <row r="14" spans="1:44" ht="30" customHeight="1" x14ac:dyDescent="0.2">
      <c r="A14" s="19" t="s">
        <v>51</v>
      </c>
      <c r="B14" s="20" t="s">
        <v>48</v>
      </c>
      <c r="C14" s="30" t="s">
        <v>101</v>
      </c>
      <c r="D14" s="31" t="s">
        <v>12</v>
      </c>
      <c r="E14" s="18" t="s">
        <v>136</v>
      </c>
      <c r="F14" s="18" t="s">
        <v>115</v>
      </c>
      <c r="G14" s="32">
        <v>1</v>
      </c>
      <c r="H14" s="81">
        <v>22.5</v>
      </c>
      <c r="I14" s="61">
        <f t="shared" si="5"/>
        <v>22.5</v>
      </c>
      <c r="J14" s="44"/>
      <c r="K14" s="38"/>
      <c r="L14" s="38"/>
      <c r="M14" s="38">
        <f>I14</f>
        <v>22.5</v>
      </c>
      <c r="N14" s="38"/>
      <c r="O14" s="38"/>
      <c r="P14" s="38"/>
      <c r="Q14" s="38"/>
      <c r="R14" s="38"/>
      <c r="S14" s="38"/>
      <c r="T14" s="38"/>
      <c r="U14" s="38"/>
      <c r="V14" s="64"/>
      <c r="W14" s="60">
        <f t="shared" si="7"/>
        <v>22.5</v>
      </c>
      <c r="X14" s="67"/>
      <c r="Y14" s="38"/>
      <c r="Z14" s="38"/>
      <c r="AA14" s="38"/>
      <c r="AB14" s="38"/>
      <c r="AC14" s="38"/>
      <c r="AD14" s="38"/>
      <c r="AE14" s="64"/>
      <c r="AF14" s="60">
        <f t="shared" si="8"/>
        <v>0</v>
      </c>
      <c r="AG14" s="72"/>
      <c r="AH14" s="60">
        <f t="shared" si="0"/>
        <v>22.5</v>
      </c>
    </row>
    <row r="15" spans="1:44" ht="30" customHeight="1" x14ac:dyDescent="0.2">
      <c r="A15" s="19" t="s">
        <v>51</v>
      </c>
      <c r="B15" s="20" t="s">
        <v>40</v>
      </c>
      <c r="C15" s="20" t="s">
        <v>150</v>
      </c>
      <c r="D15" s="33" t="s">
        <v>40</v>
      </c>
      <c r="E15" s="18" t="s">
        <v>136</v>
      </c>
      <c r="F15" s="18" t="s">
        <v>185</v>
      </c>
      <c r="G15" s="32">
        <v>5</v>
      </c>
      <c r="H15" s="81">
        <v>4.4000000000000004</v>
      </c>
      <c r="I15" s="61">
        <f t="shared" si="5"/>
        <v>22</v>
      </c>
      <c r="J15" s="44">
        <f>I15</f>
        <v>22</v>
      </c>
      <c r="K15" s="38"/>
      <c r="L15" s="38"/>
      <c r="M15" s="38"/>
      <c r="N15" s="38"/>
      <c r="O15" s="38"/>
      <c r="P15" s="38"/>
      <c r="Q15" s="38"/>
      <c r="R15" s="38"/>
      <c r="S15" s="38"/>
      <c r="T15" s="38"/>
      <c r="U15" s="38"/>
      <c r="V15" s="64"/>
      <c r="W15" s="60">
        <f t="shared" si="7"/>
        <v>22</v>
      </c>
      <c r="X15" s="67"/>
      <c r="Y15" s="38"/>
      <c r="Z15" s="38"/>
      <c r="AA15" s="38"/>
      <c r="AB15" s="38"/>
      <c r="AC15" s="38"/>
      <c r="AD15" s="38"/>
      <c r="AE15" s="64"/>
      <c r="AF15" s="60">
        <f t="shared" si="8"/>
        <v>0</v>
      </c>
      <c r="AG15" s="72"/>
      <c r="AH15" s="60">
        <f t="shared" si="0"/>
        <v>22</v>
      </c>
    </row>
    <row r="16" spans="1:44" ht="30" customHeight="1" x14ac:dyDescent="0.2">
      <c r="A16" s="19" t="s">
        <v>51</v>
      </c>
      <c r="B16" s="20" t="s">
        <v>119</v>
      </c>
      <c r="C16" s="30" t="s">
        <v>101</v>
      </c>
      <c r="D16" s="31" t="s">
        <v>12</v>
      </c>
      <c r="E16" s="18" t="s">
        <v>136</v>
      </c>
      <c r="F16" s="18" t="s">
        <v>115</v>
      </c>
      <c r="G16" s="32">
        <v>1</v>
      </c>
      <c r="H16" s="81">
        <v>11.85</v>
      </c>
      <c r="I16" s="61">
        <f t="shared" si="5"/>
        <v>11.85</v>
      </c>
      <c r="J16" s="44"/>
      <c r="K16" s="38"/>
      <c r="L16" s="38"/>
      <c r="M16" s="38">
        <f t="shared" ref="M16" si="13">I16</f>
        <v>11.85</v>
      </c>
      <c r="N16" s="38"/>
      <c r="O16" s="38"/>
      <c r="P16" s="38"/>
      <c r="Q16" s="38"/>
      <c r="R16" s="38"/>
      <c r="S16" s="38"/>
      <c r="T16" s="38"/>
      <c r="U16" s="38"/>
      <c r="V16" s="64"/>
      <c r="W16" s="60">
        <f t="shared" si="7"/>
        <v>11.85</v>
      </c>
      <c r="X16" s="67"/>
      <c r="Y16" s="38"/>
      <c r="Z16" s="38"/>
      <c r="AA16" s="38"/>
      <c r="AB16" s="38"/>
      <c r="AC16" s="38"/>
      <c r="AD16" s="38"/>
      <c r="AE16" s="64"/>
      <c r="AF16" s="60">
        <f t="shared" si="8"/>
        <v>0</v>
      </c>
      <c r="AG16" s="72"/>
      <c r="AH16" s="60">
        <f t="shared" si="0"/>
        <v>11.85</v>
      </c>
    </row>
    <row r="17" spans="1:44" ht="30" customHeight="1" x14ac:dyDescent="0.2">
      <c r="A17" s="19" t="s">
        <v>51</v>
      </c>
      <c r="B17" s="20" t="s">
        <v>137</v>
      </c>
      <c r="C17" s="20" t="s">
        <v>140</v>
      </c>
      <c r="D17" s="33" t="s">
        <v>43</v>
      </c>
      <c r="E17" s="18" t="s">
        <v>136</v>
      </c>
      <c r="F17" s="18" t="s">
        <v>185</v>
      </c>
      <c r="G17" s="32">
        <v>140</v>
      </c>
      <c r="H17" s="81">
        <v>0.34</v>
      </c>
      <c r="I17" s="61">
        <f t="shared" si="5"/>
        <v>47.6</v>
      </c>
      <c r="J17" s="44"/>
      <c r="K17" s="38">
        <f>I17</f>
        <v>47.6</v>
      </c>
      <c r="L17" s="38"/>
      <c r="M17" s="38"/>
      <c r="N17" s="38"/>
      <c r="O17" s="38"/>
      <c r="P17" s="38"/>
      <c r="Q17" s="38"/>
      <c r="R17" s="38"/>
      <c r="S17" s="38"/>
      <c r="T17" s="38"/>
      <c r="U17" s="38"/>
      <c r="V17" s="64"/>
      <c r="W17" s="60">
        <f t="shared" si="7"/>
        <v>47.6</v>
      </c>
      <c r="X17" s="67"/>
      <c r="Y17" s="38"/>
      <c r="Z17" s="38"/>
      <c r="AA17" s="38"/>
      <c r="AB17" s="38"/>
      <c r="AC17" s="38"/>
      <c r="AD17" s="38"/>
      <c r="AE17" s="64"/>
      <c r="AF17" s="60">
        <f t="shared" si="8"/>
        <v>0</v>
      </c>
      <c r="AG17" s="72"/>
      <c r="AH17" s="60">
        <f>AF17+W17</f>
        <v>47.6</v>
      </c>
    </row>
    <row r="18" spans="1:44" ht="26" customHeight="1" x14ac:dyDescent="0.2">
      <c r="A18" s="19" t="s">
        <v>51</v>
      </c>
      <c r="B18" s="20" t="s">
        <v>28</v>
      </c>
      <c r="C18" s="20" t="s">
        <v>192</v>
      </c>
      <c r="D18" s="88" t="s">
        <v>12</v>
      </c>
      <c r="E18" s="34" t="s">
        <v>89</v>
      </c>
      <c r="F18" s="18" t="s">
        <v>115</v>
      </c>
      <c r="G18" s="32">
        <v>1</v>
      </c>
      <c r="H18" s="81">
        <v>23.05</v>
      </c>
      <c r="I18" s="160">
        <f t="shared" si="5"/>
        <v>23.05</v>
      </c>
      <c r="J18" s="83"/>
      <c r="K18" s="84"/>
      <c r="L18" s="84"/>
      <c r="M18" s="84">
        <f>I18</f>
        <v>23.05</v>
      </c>
      <c r="N18" s="84"/>
      <c r="O18" s="84"/>
      <c r="P18" s="84"/>
      <c r="Q18" s="84"/>
      <c r="R18" s="84"/>
      <c r="S18" s="84"/>
      <c r="T18" s="84"/>
      <c r="U18" s="84"/>
      <c r="V18" s="85"/>
      <c r="W18" s="82">
        <f t="shared" si="7"/>
        <v>23.05</v>
      </c>
      <c r="X18" s="67"/>
      <c r="Y18" s="84"/>
      <c r="Z18" s="84"/>
      <c r="AA18" s="84"/>
      <c r="AB18" s="84"/>
      <c r="AC18" s="84"/>
      <c r="AD18" s="84"/>
      <c r="AE18" s="85"/>
      <c r="AF18" s="82">
        <f t="shared" si="8"/>
        <v>0</v>
      </c>
      <c r="AG18" s="71"/>
      <c r="AH18" s="82">
        <f t="shared" ref="AH18:AH19" si="14">AF18+W18</f>
        <v>23.05</v>
      </c>
      <c r="AI18" s="8"/>
      <c r="AJ18" s="8"/>
      <c r="AK18" s="8"/>
      <c r="AL18" s="8"/>
      <c r="AM18" s="8"/>
      <c r="AN18" s="8"/>
      <c r="AO18" s="8"/>
      <c r="AP18" s="8"/>
      <c r="AQ18" s="8"/>
      <c r="AR18" s="8"/>
    </row>
    <row r="19" spans="1:44" ht="26" customHeight="1" x14ac:dyDescent="0.2">
      <c r="A19" s="19" t="s">
        <v>51</v>
      </c>
      <c r="B19" s="20" t="s">
        <v>151</v>
      </c>
      <c r="C19" s="20" t="s">
        <v>193</v>
      </c>
      <c r="D19" s="35" t="s">
        <v>11</v>
      </c>
      <c r="E19" s="34" t="s">
        <v>89</v>
      </c>
      <c r="F19" s="18" t="s">
        <v>115</v>
      </c>
      <c r="G19" s="32">
        <v>10</v>
      </c>
      <c r="H19" s="81">
        <v>1.5</v>
      </c>
      <c r="I19" s="160">
        <f t="shared" si="5"/>
        <v>15</v>
      </c>
      <c r="J19" s="83"/>
      <c r="K19" s="84"/>
      <c r="L19" s="84">
        <f>I19</f>
        <v>15</v>
      </c>
      <c r="M19" s="84"/>
      <c r="N19" s="84"/>
      <c r="O19" s="84"/>
      <c r="P19" s="84"/>
      <c r="Q19" s="84"/>
      <c r="R19" s="84"/>
      <c r="S19" s="84"/>
      <c r="T19" s="84"/>
      <c r="U19" s="84"/>
      <c r="V19" s="85"/>
      <c r="W19" s="82">
        <f t="shared" si="7"/>
        <v>15</v>
      </c>
      <c r="X19" s="67"/>
      <c r="Y19" s="84"/>
      <c r="Z19" s="84"/>
      <c r="AA19" s="84"/>
      <c r="AB19" s="84"/>
      <c r="AC19" s="84"/>
      <c r="AD19" s="84"/>
      <c r="AE19" s="85"/>
      <c r="AF19" s="82">
        <f t="shared" si="8"/>
        <v>0</v>
      </c>
      <c r="AG19" s="71"/>
      <c r="AH19" s="82">
        <f t="shared" si="14"/>
        <v>15</v>
      </c>
      <c r="AI19" s="8"/>
      <c r="AJ19" s="8"/>
      <c r="AK19" s="8"/>
      <c r="AL19" s="8"/>
      <c r="AM19" s="8"/>
      <c r="AN19" s="8"/>
      <c r="AO19" s="8"/>
      <c r="AP19" s="8"/>
      <c r="AQ19" s="8"/>
      <c r="AR19" s="8"/>
    </row>
    <row r="20" spans="1:44" ht="30" customHeight="1" x14ac:dyDescent="0.2">
      <c r="A20" s="19" t="s">
        <v>51</v>
      </c>
      <c r="B20" s="20" t="s">
        <v>31</v>
      </c>
      <c r="C20" s="20" t="s">
        <v>27</v>
      </c>
      <c r="D20" s="33" t="s">
        <v>12</v>
      </c>
      <c r="E20" s="34" t="s">
        <v>85</v>
      </c>
      <c r="F20" s="18" t="s">
        <v>115</v>
      </c>
      <c r="G20" s="32">
        <v>1</v>
      </c>
      <c r="H20" s="81">
        <v>11.7</v>
      </c>
      <c r="I20" s="61">
        <f t="shared" si="5"/>
        <v>11.7</v>
      </c>
      <c r="J20" s="44"/>
      <c r="K20" s="38"/>
      <c r="L20" s="38"/>
      <c r="M20" s="38">
        <f>I20</f>
        <v>11.7</v>
      </c>
      <c r="N20" s="38"/>
      <c r="O20" s="38"/>
      <c r="P20" s="38"/>
      <c r="Q20" s="38"/>
      <c r="R20" s="38"/>
      <c r="S20" s="38"/>
      <c r="T20" s="38"/>
      <c r="U20" s="38"/>
      <c r="V20" s="64"/>
      <c r="W20" s="60">
        <f t="shared" si="7"/>
        <v>11.7</v>
      </c>
      <c r="X20" s="67"/>
      <c r="Y20" s="38"/>
      <c r="Z20" s="38"/>
      <c r="AA20" s="38"/>
      <c r="AB20" s="38"/>
      <c r="AC20" s="38"/>
      <c r="AD20" s="38"/>
      <c r="AE20" s="64"/>
      <c r="AF20" s="60">
        <f t="shared" si="8"/>
        <v>0</v>
      </c>
      <c r="AG20" s="72"/>
      <c r="AH20" s="60">
        <f t="shared" si="0"/>
        <v>11.7</v>
      </c>
    </row>
    <row r="21" spans="1:44" ht="30" customHeight="1" x14ac:dyDescent="0.2">
      <c r="A21" s="19" t="s">
        <v>51</v>
      </c>
      <c r="B21" s="20" t="s">
        <v>49</v>
      </c>
      <c r="C21" s="20" t="s">
        <v>142</v>
      </c>
      <c r="D21" s="35" t="s">
        <v>11</v>
      </c>
      <c r="E21" s="34" t="s">
        <v>85</v>
      </c>
      <c r="F21" s="34" t="s">
        <v>184</v>
      </c>
      <c r="G21" s="32">
        <v>8.3299999999999999E-2</v>
      </c>
      <c r="H21" s="81">
        <v>32.25</v>
      </c>
      <c r="I21" s="61">
        <f t="shared" si="5"/>
        <v>2.6864249999999998</v>
      </c>
      <c r="J21" s="44"/>
      <c r="K21" s="38"/>
      <c r="L21" s="38">
        <f>I21</f>
        <v>2.6864249999999998</v>
      </c>
      <c r="M21" s="38"/>
      <c r="N21" s="38"/>
      <c r="O21" s="38"/>
      <c r="P21" s="38"/>
      <c r="Q21" s="38"/>
      <c r="R21" s="38"/>
      <c r="S21" s="38"/>
      <c r="T21" s="38"/>
      <c r="U21" s="38"/>
      <c r="V21" s="64"/>
      <c r="W21" s="60">
        <f t="shared" si="7"/>
        <v>2.6864249999999998</v>
      </c>
      <c r="X21" s="67"/>
      <c r="Y21" s="38"/>
      <c r="Z21" s="38"/>
      <c r="AA21" s="38"/>
      <c r="AB21" s="38"/>
      <c r="AC21" s="38"/>
      <c r="AD21" s="38"/>
      <c r="AE21" s="64"/>
      <c r="AF21" s="60">
        <f t="shared" si="8"/>
        <v>0</v>
      </c>
      <c r="AG21" s="72"/>
      <c r="AH21" s="60">
        <f t="shared" si="0"/>
        <v>2.6864249999999998</v>
      </c>
    </row>
    <row r="22" spans="1:44" ht="30" customHeight="1" x14ac:dyDescent="0.2">
      <c r="A22" s="19" t="s">
        <v>51</v>
      </c>
      <c r="B22" s="20" t="s">
        <v>106</v>
      </c>
      <c r="C22" s="20" t="s">
        <v>117</v>
      </c>
      <c r="D22" s="35" t="s">
        <v>11</v>
      </c>
      <c r="E22" s="34" t="s">
        <v>85</v>
      </c>
      <c r="F22" s="34" t="s">
        <v>184</v>
      </c>
      <c r="G22" s="32">
        <v>0.125</v>
      </c>
      <c r="H22" s="81">
        <v>35</v>
      </c>
      <c r="I22" s="61">
        <f t="shared" si="5"/>
        <v>4.375</v>
      </c>
      <c r="J22" s="44"/>
      <c r="K22" s="38"/>
      <c r="L22" s="38">
        <f>I22</f>
        <v>4.375</v>
      </c>
      <c r="M22" s="38"/>
      <c r="N22" s="38"/>
      <c r="O22" s="38"/>
      <c r="P22" s="38"/>
      <c r="Q22" s="38"/>
      <c r="R22" s="38"/>
      <c r="S22" s="38"/>
      <c r="T22" s="38"/>
      <c r="U22" s="38"/>
      <c r="V22" s="64"/>
      <c r="W22" s="60">
        <f t="shared" si="7"/>
        <v>4.375</v>
      </c>
      <c r="X22" s="67"/>
      <c r="Y22" s="38"/>
      <c r="Z22" s="38"/>
      <c r="AA22" s="38"/>
      <c r="AB22" s="38"/>
      <c r="AC22" s="38"/>
      <c r="AD22" s="38"/>
      <c r="AE22" s="64"/>
      <c r="AF22" s="60">
        <f t="shared" si="8"/>
        <v>0</v>
      </c>
      <c r="AG22" s="72"/>
      <c r="AH22" s="60">
        <f t="shared" si="0"/>
        <v>4.375</v>
      </c>
    </row>
    <row r="23" spans="1:44" ht="26" customHeight="1" x14ac:dyDescent="0.2">
      <c r="A23" s="19" t="s">
        <v>51</v>
      </c>
      <c r="B23" s="20" t="s">
        <v>30</v>
      </c>
      <c r="C23" s="20" t="s">
        <v>192</v>
      </c>
      <c r="D23" s="35" t="s">
        <v>12</v>
      </c>
      <c r="E23" s="34" t="s">
        <v>85</v>
      </c>
      <c r="F23" s="18" t="s">
        <v>115</v>
      </c>
      <c r="G23" s="32">
        <v>1</v>
      </c>
      <c r="H23" s="81">
        <v>23.5</v>
      </c>
      <c r="I23" s="160">
        <f t="shared" si="5"/>
        <v>23.5</v>
      </c>
      <c r="J23" s="83"/>
      <c r="K23" s="84"/>
      <c r="L23" s="84"/>
      <c r="M23" s="84">
        <f>I23</f>
        <v>23.5</v>
      </c>
      <c r="N23" s="84"/>
      <c r="O23" s="84"/>
      <c r="P23" s="84"/>
      <c r="Q23" s="84"/>
      <c r="R23" s="84"/>
      <c r="S23" s="84"/>
      <c r="T23" s="84"/>
      <c r="U23" s="84"/>
      <c r="V23" s="85"/>
      <c r="W23" s="82">
        <f t="shared" si="7"/>
        <v>23.5</v>
      </c>
      <c r="X23" s="67"/>
      <c r="Y23" s="84"/>
      <c r="Z23" s="84"/>
      <c r="AA23" s="84"/>
      <c r="AB23" s="84"/>
      <c r="AC23" s="84"/>
      <c r="AD23" s="84"/>
      <c r="AE23" s="85"/>
      <c r="AF23" s="82">
        <f t="shared" si="8"/>
        <v>0</v>
      </c>
      <c r="AG23" s="71"/>
      <c r="AH23" s="82">
        <f t="shared" si="0"/>
        <v>23.5</v>
      </c>
      <c r="AI23" s="8"/>
      <c r="AJ23" s="8"/>
      <c r="AK23" s="8"/>
      <c r="AL23" s="8"/>
      <c r="AM23" s="8"/>
      <c r="AN23" s="8"/>
      <c r="AO23" s="8"/>
      <c r="AP23" s="8"/>
      <c r="AQ23" s="8"/>
      <c r="AR23" s="8"/>
    </row>
    <row r="24" spans="1:44" ht="26" customHeight="1" x14ac:dyDescent="0.2">
      <c r="A24" s="19" t="s">
        <v>51</v>
      </c>
      <c r="B24" s="20" t="s">
        <v>30</v>
      </c>
      <c r="C24" s="20" t="s">
        <v>194</v>
      </c>
      <c r="D24" s="35" t="s">
        <v>11</v>
      </c>
      <c r="E24" s="34" t="s">
        <v>85</v>
      </c>
      <c r="F24" s="18" t="s">
        <v>115</v>
      </c>
      <c r="G24" s="32">
        <v>5</v>
      </c>
      <c r="H24" s="81">
        <v>1.5</v>
      </c>
      <c r="I24" s="160">
        <f t="shared" si="5"/>
        <v>7.5</v>
      </c>
      <c r="J24" s="83"/>
      <c r="K24" s="84"/>
      <c r="L24" s="84">
        <f>I24</f>
        <v>7.5</v>
      </c>
      <c r="M24" s="84"/>
      <c r="N24" s="84"/>
      <c r="O24" s="84"/>
      <c r="P24" s="84"/>
      <c r="Q24" s="84"/>
      <c r="R24" s="84"/>
      <c r="S24" s="84"/>
      <c r="T24" s="84"/>
      <c r="U24" s="84"/>
      <c r="V24" s="85"/>
      <c r="W24" s="82">
        <f t="shared" si="7"/>
        <v>7.5</v>
      </c>
      <c r="X24" s="67"/>
      <c r="Y24" s="84"/>
      <c r="Z24" s="84"/>
      <c r="AA24" s="84"/>
      <c r="AB24" s="84"/>
      <c r="AC24" s="84"/>
      <c r="AD24" s="84"/>
      <c r="AE24" s="85"/>
      <c r="AF24" s="82">
        <f t="shared" si="8"/>
        <v>0</v>
      </c>
      <c r="AG24" s="71"/>
      <c r="AH24" s="82">
        <f t="shared" si="0"/>
        <v>7.5</v>
      </c>
      <c r="AI24" s="8"/>
      <c r="AJ24" s="8"/>
      <c r="AK24" s="8"/>
      <c r="AL24" s="8"/>
      <c r="AM24" s="8"/>
      <c r="AN24" s="8"/>
      <c r="AO24" s="8"/>
      <c r="AP24" s="8"/>
      <c r="AQ24" s="8"/>
      <c r="AR24" s="8"/>
    </row>
    <row r="25" spans="1:44" ht="30" customHeight="1" x14ac:dyDescent="0.2">
      <c r="A25" s="19" t="s">
        <v>51</v>
      </c>
      <c r="B25" s="20" t="s">
        <v>46</v>
      </c>
      <c r="C25" s="20" t="s">
        <v>169</v>
      </c>
      <c r="D25" s="33" t="s">
        <v>83</v>
      </c>
      <c r="E25" s="34" t="s">
        <v>2</v>
      </c>
      <c r="F25" s="18" t="s">
        <v>115</v>
      </c>
      <c r="G25" s="32">
        <v>0</v>
      </c>
      <c r="H25" s="81">
        <v>3</v>
      </c>
      <c r="I25" s="61">
        <f t="shared" ref="I25" si="15">G25*H25</f>
        <v>0</v>
      </c>
      <c r="J25" s="44"/>
      <c r="K25" s="38"/>
      <c r="L25" s="38"/>
      <c r="M25" s="38"/>
      <c r="N25" s="38"/>
      <c r="O25" s="38"/>
      <c r="P25" s="38"/>
      <c r="Q25" s="38"/>
      <c r="R25" s="38"/>
      <c r="S25" s="38"/>
      <c r="T25" s="38"/>
      <c r="U25" s="38">
        <f>I25</f>
        <v>0</v>
      </c>
      <c r="V25" s="64"/>
      <c r="W25" s="60">
        <f t="shared" ref="W25:W26" si="16">SUM(J25:V25)</f>
        <v>0</v>
      </c>
      <c r="X25" s="67"/>
      <c r="Y25" s="38"/>
      <c r="Z25" s="38"/>
      <c r="AA25" s="38"/>
      <c r="AB25" s="38"/>
      <c r="AC25" s="38"/>
      <c r="AD25" s="38"/>
      <c r="AE25" s="64"/>
      <c r="AF25" s="60">
        <f t="shared" ref="AF25" si="17">SUM(Y25:AE25)</f>
        <v>0</v>
      </c>
      <c r="AG25" s="72"/>
      <c r="AH25" s="60">
        <f t="shared" si="0"/>
        <v>0</v>
      </c>
    </row>
    <row r="26" spans="1:44" ht="30" customHeight="1" x14ac:dyDescent="0.2">
      <c r="A26" s="19" t="s">
        <v>51</v>
      </c>
      <c r="B26" s="20" t="s">
        <v>82</v>
      </c>
      <c r="C26" s="20" t="s">
        <v>199</v>
      </c>
      <c r="D26" s="36" t="s">
        <v>81</v>
      </c>
      <c r="E26" s="18" t="s">
        <v>2</v>
      </c>
      <c r="F26" s="18" t="s">
        <v>115</v>
      </c>
      <c r="G26" s="159">
        <v>0.02</v>
      </c>
      <c r="H26" s="74">
        <f ca="1">W37</f>
        <v>614.82033163265305</v>
      </c>
      <c r="I26" s="61">
        <f ca="1">G26*H26</f>
        <v>12.296406632653062</v>
      </c>
      <c r="J26" s="44"/>
      <c r="K26" s="38"/>
      <c r="L26" s="38"/>
      <c r="M26" s="38"/>
      <c r="N26" s="38"/>
      <c r="O26" s="38"/>
      <c r="P26" s="38"/>
      <c r="Q26" s="38"/>
      <c r="R26" s="38"/>
      <c r="S26" s="38"/>
      <c r="T26" s="38"/>
      <c r="U26" s="38"/>
      <c r="V26" s="64">
        <f ca="1">I26</f>
        <v>12.296406632653062</v>
      </c>
      <c r="W26" s="60">
        <f t="shared" ca="1" si="16"/>
        <v>12.296406632653062</v>
      </c>
      <c r="X26" s="67"/>
      <c r="Y26" s="38"/>
      <c r="Z26" s="38"/>
      <c r="AA26" s="38"/>
      <c r="AB26" s="38"/>
      <c r="AC26" s="38"/>
      <c r="AD26" s="38"/>
      <c r="AE26" s="64"/>
      <c r="AF26" s="60">
        <f>SUM(Y26:AE26)</f>
        <v>0</v>
      </c>
      <c r="AG26" s="72"/>
      <c r="AH26" s="60">
        <f t="shared" ca="1" si="0"/>
        <v>12.296406632653062</v>
      </c>
    </row>
    <row r="27" spans="1:44" ht="30" customHeight="1" x14ac:dyDescent="0.2">
      <c r="A27" s="19" t="s">
        <v>51</v>
      </c>
      <c r="B27" s="20" t="s">
        <v>62</v>
      </c>
      <c r="C27" s="20" t="s">
        <v>118</v>
      </c>
      <c r="D27" s="36" t="s">
        <v>3</v>
      </c>
      <c r="E27" s="18" t="s">
        <v>2</v>
      </c>
      <c r="F27" s="18" t="s">
        <v>115</v>
      </c>
      <c r="G27" s="32">
        <v>0.5</v>
      </c>
      <c r="H27" s="81">
        <v>37.5</v>
      </c>
      <c r="I27" s="61">
        <f t="shared" ref="I27:I29" si="18">G27*H27</f>
        <v>18.75</v>
      </c>
      <c r="J27" s="44"/>
      <c r="K27" s="38"/>
      <c r="L27" s="38"/>
      <c r="M27" s="38"/>
      <c r="N27" s="38"/>
      <c r="O27" s="38"/>
      <c r="P27" s="38"/>
      <c r="Q27" s="38"/>
      <c r="R27" s="38"/>
      <c r="S27" s="38"/>
      <c r="T27" s="38"/>
      <c r="U27" s="38"/>
      <c r="V27" s="64"/>
      <c r="W27" s="60">
        <f t="shared" ref="W27:W29" si="19">SUM(J27:V27)</f>
        <v>0</v>
      </c>
      <c r="X27" s="67"/>
      <c r="Y27" s="38"/>
      <c r="Z27" s="38"/>
      <c r="AA27" s="38"/>
      <c r="AB27" s="38">
        <f t="shared" ref="AB27:AB29" si="20">I27</f>
        <v>18.75</v>
      </c>
      <c r="AC27" s="38"/>
      <c r="AD27" s="38"/>
      <c r="AE27" s="64"/>
      <c r="AF27" s="60">
        <f t="shared" ref="AF27:AF29" si="21">SUM(Y27:AE27)</f>
        <v>18.75</v>
      </c>
      <c r="AG27" s="72"/>
      <c r="AH27" s="60">
        <f t="shared" si="0"/>
        <v>18.75</v>
      </c>
    </row>
    <row r="28" spans="1:44" ht="30" customHeight="1" x14ac:dyDescent="0.2">
      <c r="A28" s="19" t="s">
        <v>51</v>
      </c>
      <c r="B28" s="20" t="s">
        <v>65</v>
      </c>
      <c r="C28" s="20" t="s">
        <v>72</v>
      </c>
      <c r="D28" s="36" t="s">
        <v>3</v>
      </c>
      <c r="E28" s="18" t="s">
        <v>2</v>
      </c>
      <c r="F28" s="18" t="s">
        <v>115</v>
      </c>
      <c r="G28" s="32">
        <v>0.5</v>
      </c>
      <c r="H28" s="81">
        <v>6</v>
      </c>
      <c r="I28" s="61">
        <f t="shared" si="18"/>
        <v>3</v>
      </c>
      <c r="J28" s="44"/>
      <c r="K28" s="38"/>
      <c r="L28" s="38"/>
      <c r="M28" s="38"/>
      <c r="N28" s="38"/>
      <c r="O28" s="38"/>
      <c r="P28" s="38"/>
      <c r="Q28" s="38"/>
      <c r="R28" s="38"/>
      <c r="S28" s="38"/>
      <c r="T28" s="38"/>
      <c r="U28" s="38"/>
      <c r="V28" s="64"/>
      <c r="W28" s="60">
        <f t="shared" si="19"/>
        <v>0</v>
      </c>
      <c r="X28" s="67"/>
      <c r="Y28" s="38"/>
      <c r="Z28" s="38"/>
      <c r="AA28" s="38"/>
      <c r="AB28" s="38">
        <f t="shared" si="20"/>
        <v>3</v>
      </c>
      <c r="AC28" s="38"/>
      <c r="AD28" s="38"/>
      <c r="AE28" s="64"/>
      <c r="AF28" s="60">
        <f t="shared" si="21"/>
        <v>3</v>
      </c>
      <c r="AG28" s="72"/>
      <c r="AH28" s="60">
        <f t="shared" si="0"/>
        <v>3</v>
      </c>
    </row>
    <row r="29" spans="1:44" ht="30" customHeight="1" x14ac:dyDescent="0.2">
      <c r="A29" s="19" t="s">
        <v>51</v>
      </c>
      <c r="B29" s="20" t="s">
        <v>63</v>
      </c>
      <c r="C29" s="20" t="s">
        <v>107</v>
      </c>
      <c r="D29" s="36" t="s">
        <v>3</v>
      </c>
      <c r="E29" s="18" t="s">
        <v>2</v>
      </c>
      <c r="F29" s="18" t="s">
        <v>115</v>
      </c>
      <c r="G29" s="32">
        <v>0</v>
      </c>
      <c r="H29" s="81">
        <v>18</v>
      </c>
      <c r="I29" s="61">
        <f t="shared" si="18"/>
        <v>0</v>
      </c>
      <c r="J29" s="44"/>
      <c r="K29" s="38"/>
      <c r="L29" s="38"/>
      <c r="M29" s="38"/>
      <c r="N29" s="38"/>
      <c r="O29" s="38"/>
      <c r="P29" s="38"/>
      <c r="Q29" s="38"/>
      <c r="R29" s="38"/>
      <c r="S29" s="38"/>
      <c r="T29" s="38"/>
      <c r="U29" s="38"/>
      <c r="V29" s="64"/>
      <c r="W29" s="60">
        <f t="shared" si="19"/>
        <v>0</v>
      </c>
      <c r="X29" s="67"/>
      <c r="Y29" s="38"/>
      <c r="Z29" s="38"/>
      <c r="AA29" s="38"/>
      <c r="AB29" s="38">
        <f t="shared" si="20"/>
        <v>0</v>
      </c>
      <c r="AC29" s="38"/>
      <c r="AD29" s="38"/>
      <c r="AE29" s="64"/>
      <c r="AF29" s="60">
        <f t="shared" si="21"/>
        <v>0</v>
      </c>
      <c r="AG29" s="72"/>
      <c r="AH29" s="60">
        <f t="shared" si="0"/>
        <v>0</v>
      </c>
    </row>
    <row r="30" spans="1:44" ht="30" customHeight="1" x14ac:dyDescent="0.2">
      <c r="A30" s="19" t="s">
        <v>51</v>
      </c>
      <c r="B30" s="20" t="s">
        <v>76</v>
      </c>
      <c r="C30" s="20" t="s">
        <v>108</v>
      </c>
      <c r="D30" s="31" t="s">
        <v>96</v>
      </c>
      <c r="E30" s="18" t="s">
        <v>2</v>
      </c>
      <c r="F30" s="18" t="s">
        <v>115</v>
      </c>
      <c r="G30" s="32">
        <v>0</v>
      </c>
      <c r="H30" s="81">
        <v>225</v>
      </c>
      <c r="I30" s="61">
        <f t="shared" ref="I30:I36" si="22">G30*H30</f>
        <v>0</v>
      </c>
      <c r="J30" s="44"/>
      <c r="K30" s="38"/>
      <c r="L30" s="38"/>
      <c r="M30" s="38"/>
      <c r="N30" s="38"/>
      <c r="O30" s="38"/>
      <c r="P30" s="38"/>
      <c r="Q30" s="38"/>
      <c r="R30" s="38"/>
      <c r="S30" s="38"/>
      <c r="T30" s="38"/>
      <c r="U30" s="38"/>
      <c r="V30" s="64"/>
      <c r="W30" s="60">
        <f t="shared" ref="W30:W36" si="23">SUM(J30:V30)</f>
        <v>0</v>
      </c>
      <c r="X30" s="67"/>
      <c r="Y30" s="38">
        <f>I30</f>
        <v>0</v>
      </c>
      <c r="Z30" s="38"/>
      <c r="AA30" s="38"/>
      <c r="AB30" s="38"/>
      <c r="AC30" s="38"/>
      <c r="AD30" s="38"/>
      <c r="AE30" s="64"/>
      <c r="AF30" s="60">
        <f t="shared" ref="AF30:AF36" si="24">SUM(Y30:AE30)</f>
        <v>0</v>
      </c>
      <c r="AG30" s="72"/>
      <c r="AH30" s="60">
        <f t="shared" si="0"/>
        <v>0</v>
      </c>
    </row>
    <row r="31" spans="1:44" ht="30" customHeight="1" x14ac:dyDescent="0.2">
      <c r="A31" s="19" t="s">
        <v>51</v>
      </c>
      <c r="B31" s="20" t="s">
        <v>164</v>
      </c>
      <c r="C31" s="20" t="s">
        <v>109</v>
      </c>
      <c r="D31" s="31" t="s">
        <v>77</v>
      </c>
      <c r="E31" s="18" t="s">
        <v>2</v>
      </c>
      <c r="F31" s="18" t="s">
        <v>115</v>
      </c>
      <c r="G31" s="32">
        <v>0.5</v>
      </c>
      <c r="H31" s="81">
        <v>15</v>
      </c>
      <c r="I31" s="61">
        <f t="shared" si="22"/>
        <v>7.5</v>
      </c>
      <c r="J31" s="44"/>
      <c r="K31" s="38"/>
      <c r="L31" s="38"/>
      <c r="M31" s="38"/>
      <c r="N31" s="38"/>
      <c r="O31" s="38"/>
      <c r="P31" s="38"/>
      <c r="Q31" s="38"/>
      <c r="R31" s="38"/>
      <c r="S31" s="38"/>
      <c r="T31" s="38"/>
      <c r="U31" s="38"/>
      <c r="V31" s="64"/>
      <c r="W31" s="60">
        <f t="shared" si="23"/>
        <v>0</v>
      </c>
      <c r="X31" s="67"/>
      <c r="Y31" s="38"/>
      <c r="Z31" s="38">
        <f>I31</f>
        <v>7.5</v>
      </c>
      <c r="AA31" s="38"/>
      <c r="AB31" s="38"/>
      <c r="AC31" s="38"/>
      <c r="AD31" s="38"/>
      <c r="AE31" s="64"/>
      <c r="AF31" s="60">
        <f t="shared" si="24"/>
        <v>7.5</v>
      </c>
      <c r="AG31" s="72"/>
      <c r="AH31" s="60">
        <f t="shared" si="0"/>
        <v>7.5</v>
      </c>
    </row>
    <row r="32" spans="1:44" ht="30" customHeight="1" x14ac:dyDescent="0.2">
      <c r="A32" s="19" t="s">
        <v>51</v>
      </c>
      <c r="B32" s="20" t="s">
        <v>165</v>
      </c>
      <c r="C32" s="20" t="s">
        <v>110</v>
      </c>
      <c r="D32" s="31" t="s">
        <v>78</v>
      </c>
      <c r="E32" s="18" t="s">
        <v>2</v>
      </c>
      <c r="F32" s="18" t="s">
        <v>115</v>
      </c>
      <c r="G32" s="32">
        <v>0.5</v>
      </c>
      <c r="H32" s="81">
        <v>6</v>
      </c>
      <c r="I32" s="61">
        <f t="shared" si="22"/>
        <v>3</v>
      </c>
      <c r="J32" s="44"/>
      <c r="K32" s="38"/>
      <c r="L32" s="38"/>
      <c r="M32" s="38"/>
      <c r="N32" s="38"/>
      <c r="O32" s="38"/>
      <c r="P32" s="38"/>
      <c r="Q32" s="38"/>
      <c r="R32" s="38"/>
      <c r="S32" s="38"/>
      <c r="T32" s="38"/>
      <c r="U32" s="38"/>
      <c r="V32" s="64"/>
      <c r="W32" s="60">
        <f t="shared" si="23"/>
        <v>0</v>
      </c>
      <c r="X32" s="67"/>
      <c r="Y32" s="38"/>
      <c r="Z32" s="38"/>
      <c r="AA32" s="38">
        <f>I32</f>
        <v>3</v>
      </c>
      <c r="AB32" s="38"/>
      <c r="AC32" s="38"/>
      <c r="AD32" s="38"/>
      <c r="AE32" s="64"/>
      <c r="AF32" s="60">
        <f t="shared" si="24"/>
        <v>3</v>
      </c>
      <c r="AG32" s="72"/>
      <c r="AH32" s="60">
        <f t="shared" si="0"/>
        <v>3</v>
      </c>
    </row>
    <row r="33" spans="1:44" ht="30" customHeight="1" x14ac:dyDescent="0.2">
      <c r="A33" s="19" t="s">
        <v>51</v>
      </c>
      <c r="B33" s="20" t="s">
        <v>91</v>
      </c>
      <c r="C33" s="20" t="s">
        <v>111</v>
      </c>
      <c r="D33" s="31" t="s">
        <v>97</v>
      </c>
      <c r="E33" s="18" t="s">
        <v>2</v>
      </c>
      <c r="F33" s="18" t="s">
        <v>115</v>
      </c>
      <c r="G33" s="32">
        <v>0.5</v>
      </c>
      <c r="H33" s="81">
        <v>6</v>
      </c>
      <c r="I33" s="61">
        <f t="shared" si="22"/>
        <v>3</v>
      </c>
      <c r="J33" s="44"/>
      <c r="K33" s="38"/>
      <c r="L33" s="38"/>
      <c r="M33" s="38"/>
      <c r="N33" s="38"/>
      <c r="O33" s="38"/>
      <c r="P33" s="38"/>
      <c r="Q33" s="38"/>
      <c r="R33" s="38"/>
      <c r="S33" s="38"/>
      <c r="T33" s="38"/>
      <c r="U33" s="38"/>
      <c r="V33" s="64"/>
      <c r="W33" s="60">
        <f t="shared" si="23"/>
        <v>0</v>
      </c>
      <c r="X33" s="67"/>
      <c r="Y33" s="38"/>
      <c r="Z33" s="38"/>
      <c r="AA33" s="38"/>
      <c r="AB33" s="38">
        <f>I33</f>
        <v>3</v>
      </c>
      <c r="AC33" s="38"/>
      <c r="AD33" s="38"/>
      <c r="AE33" s="64"/>
      <c r="AF33" s="60">
        <f t="shared" si="24"/>
        <v>3</v>
      </c>
      <c r="AG33" s="72"/>
      <c r="AH33" s="60">
        <f t="shared" si="0"/>
        <v>3</v>
      </c>
    </row>
    <row r="34" spans="1:44" ht="30" customHeight="1" x14ac:dyDescent="0.2">
      <c r="A34" s="19" t="s">
        <v>51</v>
      </c>
      <c r="B34" s="20" t="s">
        <v>79</v>
      </c>
      <c r="C34" s="20" t="s">
        <v>112</v>
      </c>
      <c r="D34" s="31" t="s">
        <v>201</v>
      </c>
      <c r="E34" s="18" t="s">
        <v>2</v>
      </c>
      <c r="F34" s="18" t="s">
        <v>115</v>
      </c>
      <c r="G34" s="32">
        <v>0</v>
      </c>
      <c r="H34" s="81">
        <v>0</v>
      </c>
      <c r="I34" s="61">
        <f t="shared" si="22"/>
        <v>0</v>
      </c>
      <c r="J34" s="44"/>
      <c r="K34" s="38"/>
      <c r="L34" s="38"/>
      <c r="M34" s="38"/>
      <c r="N34" s="38"/>
      <c r="O34" s="38"/>
      <c r="P34" s="38"/>
      <c r="Q34" s="38"/>
      <c r="R34" s="38"/>
      <c r="S34" s="38"/>
      <c r="T34" s="38"/>
      <c r="U34" s="38"/>
      <c r="V34" s="64"/>
      <c r="W34" s="60">
        <f t="shared" si="23"/>
        <v>0</v>
      </c>
      <c r="X34" s="67"/>
      <c r="Y34" s="38"/>
      <c r="Z34" s="38"/>
      <c r="AA34" s="38"/>
      <c r="AB34" s="38"/>
      <c r="AC34" s="38">
        <f>I34</f>
        <v>0</v>
      </c>
      <c r="AD34" s="38"/>
      <c r="AE34" s="64"/>
      <c r="AF34" s="60">
        <f t="shared" si="24"/>
        <v>0</v>
      </c>
      <c r="AG34" s="73"/>
      <c r="AH34" s="60">
        <f t="shared" si="0"/>
        <v>0</v>
      </c>
    </row>
    <row r="35" spans="1:44" ht="30" customHeight="1" x14ac:dyDescent="0.2">
      <c r="A35" s="19" t="s">
        <v>51</v>
      </c>
      <c r="B35" s="20" t="s">
        <v>52</v>
      </c>
      <c r="C35" s="20" t="s">
        <v>113</v>
      </c>
      <c r="D35" s="31" t="s">
        <v>3</v>
      </c>
      <c r="E35" s="18" t="s">
        <v>2</v>
      </c>
      <c r="F35" s="18" t="s">
        <v>115</v>
      </c>
      <c r="G35" s="32">
        <v>0.5</v>
      </c>
      <c r="H35" s="81">
        <v>6</v>
      </c>
      <c r="I35" s="61">
        <f t="shared" si="22"/>
        <v>3</v>
      </c>
      <c r="J35" s="44"/>
      <c r="K35" s="38"/>
      <c r="L35" s="38"/>
      <c r="M35" s="38"/>
      <c r="N35" s="38"/>
      <c r="O35" s="38"/>
      <c r="P35" s="38"/>
      <c r="Q35" s="38"/>
      <c r="R35" s="38"/>
      <c r="S35" s="38"/>
      <c r="T35" s="38"/>
      <c r="U35" s="38"/>
      <c r="V35" s="64"/>
      <c r="W35" s="60">
        <f t="shared" si="23"/>
        <v>0</v>
      </c>
      <c r="X35" s="67"/>
      <c r="Y35" s="38"/>
      <c r="Z35" s="38"/>
      <c r="AA35" s="38"/>
      <c r="AB35" s="38"/>
      <c r="AC35" s="38"/>
      <c r="AD35" s="38">
        <f>I35</f>
        <v>3</v>
      </c>
      <c r="AE35" s="64"/>
      <c r="AF35" s="60">
        <f t="shared" si="24"/>
        <v>3</v>
      </c>
      <c r="AG35" s="72"/>
      <c r="AH35" s="60">
        <f t="shared" si="0"/>
        <v>3</v>
      </c>
    </row>
    <row r="36" spans="1:44" ht="30" customHeight="1" thickBot="1" x14ac:dyDescent="0.25">
      <c r="A36" s="188" t="s">
        <v>51</v>
      </c>
      <c r="B36" s="48" t="s">
        <v>57</v>
      </c>
      <c r="C36" s="48" t="s">
        <v>163</v>
      </c>
      <c r="D36" s="49" t="s">
        <v>57</v>
      </c>
      <c r="E36" s="50" t="s">
        <v>2</v>
      </c>
      <c r="F36" s="50" t="s">
        <v>115</v>
      </c>
      <c r="G36" s="51">
        <v>0.02</v>
      </c>
      <c r="H36" s="189">
        <f>'Page 1 Budget Summary CC'!D10</f>
        <v>1560</v>
      </c>
      <c r="I36" s="190">
        <f t="shared" si="22"/>
        <v>31.2</v>
      </c>
      <c r="J36" s="191"/>
      <c r="K36" s="192"/>
      <c r="L36" s="192"/>
      <c r="M36" s="192"/>
      <c r="N36" s="192"/>
      <c r="O36" s="192"/>
      <c r="P36" s="192"/>
      <c r="Q36" s="192"/>
      <c r="R36" s="192"/>
      <c r="S36" s="192"/>
      <c r="T36" s="192"/>
      <c r="U36" s="192"/>
      <c r="V36" s="193"/>
      <c r="W36" s="194">
        <f t="shared" si="23"/>
        <v>0</v>
      </c>
      <c r="X36" s="195"/>
      <c r="Y36" s="192"/>
      <c r="Z36" s="192"/>
      <c r="AA36" s="192"/>
      <c r="AB36" s="192"/>
      <c r="AC36" s="192"/>
      <c r="AD36" s="192"/>
      <c r="AE36" s="193">
        <f>I36</f>
        <v>31.2</v>
      </c>
      <c r="AF36" s="194">
        <f t="shared" si="24"/>
        <v>31.2</v>
      </c>
      <c r="AG36" s="196"/>
      <c r="AH36" s="194">
        <f t="shared" si="0"/>
        <v>31.2</v>
      </c>
    </row>
    <row r="37" spans="1:44" ht="35" customHeight="1" thickBot="1" x14ac:dyDescent="0.25">
      <c r="A37" s="197" t="s">
        <v>59</v>
      </c>
      <c r="B37" s="198"/>
      <c r="C37" s="198"/>
      <c r="D37" s="198"/>
      <c r="E37" s="198"/>
      <c r="F37" s="198"/>
      <c r="G37" s="198"/>
      <c r="H37" s="199"/>
      <c r="I37" s="200">
        <f t="shared" ref="I37:W37" ca="1" si="25">SUM(I5:I36)</f>
        <v>684.2703316326531</v>
      </c>
      <c r="J37" s="201">
        <f t="shared" si="25"/>
        <v>22</v>
      </c>
      <c r="K37" s="202">
        <f t="shared" si="25"/>
        <v>282.60000000000002</v>
      </c>
      <c r="L37" s="202">
        <f t="shared" si="25"/>
        <v>29.561425</v>
      </c>
      <c r="M37" s="202">
        <f t="shared" si="25"/>
        <v>264.14999999999998</v>
      </c>
      <c r="N37" s="202">
        <f t="shared" si="25"/>
        <v>0</v>
      </c>
      <c r="O37" s="202">
        <f t="shared" si="25"/>
        <v>0</v>
      </c>
      <c r="P37" s="202">
        <f t="shared" si="25"/>
        <v>0</v>
      </c>
      <c r="Q37" s="202">
        <f t="shared" si="25"/>
        <v>0</v>
      </c>
      <c r="R37" s="202">
        <f t="shared" si="25"/>
        <v>0</v>
      </c>
      <c r="S37" s="202">
        <f t="shared" si="25"/>
        <v>0</v>
      </c>
      <c r="T37" s="202">
        <f t="shared" si="25"/>
        <v>0</v>
      </c>
      <c r="U37" s="202">
        <f t="shared" si="25"/>
        <v>4.2125000000000004</v>
      </c>
      <c r="V37" s="203">
        <f t="shared" ca="1" si="25"/>
        <v>12.296406632653062</v>
      </c>
      <c r="W37" s="200">
        <f t="shared" ca="1" si="25"/>
        <v>614.82033163265305</v>
      </c>
      <c r="X37" s="204"/>
      <c r="Y37" s="202">
        <f t="shared" ref="Y37:AF37" si="26">SUM(Y5:Y36)</f>
        <v>0</v>
      </c>
      <c r="Z37" s="202">
        <f t="shared" si="26"/>
        <v>7.5</v>
      </c>
      <c r="AA37" s="202">
        <f t="shared" si="26"/>
        <v>3</v>
      </c>
      <c r="AB37" s="202">
        <f t="shared" si="26"/>
        <v>24.75</v>
      </c>
      <c r="AC37" s="202">
        <f t="shared" si="26"/>
        <v>0</v>
      </c>
      <c r="AD37" s="202">
        <f t="shared" si="26"/>
        <v>3</v>
      </c>
      <c r="AE37" s="203">
        <f t="shared" si="26"/>
        <v>31.2</v>
      </c>
      <c r="AF37" s="200">
        <f t="shared" si="26"/>
        <v>69.45</v>
      </c>
      <c r="AG37" s="205"/>
      <c r="AH37" s="206">
        <f t="shared" ca="1" si="0"/>
        <v>684.2703316326531</v>
      </c>
    </row>
    <row r="38" spans="1:44" ht="26" customHeight="1" x14ac:dyDescent="0.2">
      <c r="B38" s="12"/>
      <c r="C38" s="12"/>
      <c r="D38" s="14"/>
      <c r="E38" s="15"/>
      <c r="F38" s="15"/>
      <c r="G38" s="13"/>
      <c r="I38" s="25"/>
      <c r="AG38" s="23"/>
    </row>
    <row r="39" spans="1:44" ht="26" customHeight="1" thickBot="1" x14ac:dyDescent="0.25"/>
    <row r="40" spans="1:44" ht="32" customHeight="1" thickBot="1" x14ac:dyDescent="0.25">
      <c r="A40" s="16"/>
      <c r="C40" s="16"/>
      <c r="D40" s="16"/>
      <c r="E40" s="16"/>
      <c r="F40" s="16"/>
      <c r="G40" s="16"/>
      <c r="H40" s="79"/>
      <c r="I40" s="16"/>
      <c r="J40" s="182" t="s">
        <v>156</v>
      </c>
      <c r="K40" s="183"/>
      <c r="L40" s="183"/>
      <c r="M40" s="183"/>
      <c r="N40" s="183"/>
      <c r="O40" s="183"/>
      <c r="P40" s="183"/>
      <c r="Q40" s="183"/>
      <c r="R40" s="183"/>
      <c r="S40" s="183"/>
      <c r="T40" s="183"/>
      <c r="U40" s="183"/>
      <c r="V40" s="183"/>
      <c r="W40" s="184"/>
      <c r="Y40" s="185" t="s">
        <v>157</v>
      </c>
      <c r="Z40" s="186"/>
      <c r="AA40" s="186"/>
      <c r="AB40" s="186"/>
      <c r="AC40" s="186"/>
      <c r="AD40" s="186"/>
      <c r="AE40" s="186"/>
      <c r="AF40" s="187"/>
      <c r="AG40" s="22"/>
    </row>
    <row r="41" spans="1:44" s="176" customFormat="1" ht="63" customHeight="1" thickBot="1" x14ac:dyDescent="0.2">
      <c r="A41" s="166" t="s">
        <v>213</v>
      </c>
      <c r="B41" s="167" t="s">
        <v>6</v>
      </c>
      <c r="C41" s="167" t="s">
        <v>217</v>
      </c>
      <c r="D41" s="168" t="s">
        <v>214</v>
      </c>
      <c r="E41" s="167" t="s">
        <v>215</v>
      </c>
      <c r="F41" s="167" t="s">
        <v>114</v>
      </c>
      <c r="G41" s="169" t="s">
        <v>60</v>
      </c>
      <c r="H41" s="169" t="s">
        <v>61</v>
      </c>
      <c r="I41" s="170" t="s">
        <v>178</v>
      </c>
      <c r="J41" s="171" t="s">
        <v>56</v>
      </c>
      <c r="K41" s="171" t="s">
        <v>47</v>
      </c>
      <c r="L41" s="171" t="s">
        <v>11</v>
      </c>
      <c r="M41" s="171" t="s">
        <v>12</v>
      </c>
      <c r="N41" s="171" t="s">
        <v>54</v>
      </c>
      <c r="O41" s="171" t="s">
        <v>14</v>
      </c>
      <c r="P41" s="171" t="s">
        <v>15</v>
      </c>
      <c r="Q41" s="171" t="s">
        <v>16</v>
      </c>
      <c r="R41" s="171" t="s">
        <v>55</v>
      </c>
      <c r="S41" s="171" t="s">
        <v>41</v>
      </c>
      <c r="T41" s="171" t="s">
        <v>67</v>
      </c>
      <c r="U41" s="171" t="s">
        <v>53</v>
      </c>
      <c r="V41" s="171" t="s">
        <v>68</v>
      </c>
      <c r="W41" s="172" t="s">
        <v>58</v>
      </c>
      <c r="X41" s="173"/>
      <c r="Y41" s="171" t="s">
        <v>18</v>
      </c>
      <c r="Z41" s="171" t="s">
        <v>19</v>
      </c>
      <c r="AA41" s="171" t="s">
        <v>20</v>
      </c>
      <c r="AB41" s="171" t="s">
        <v>3</v>
      </c>
      <c r="AC41" s="171" t="s">
        <v>216</v>
      </c>
      <c r="AD41" s="171" t="s">
        <v>52</v>
      </c>
      <c r="AE41" s="171" t="s">
        <v>57</v>
      </c>
      <c r="AF41" s="170" t="s">
        <v>5</v>
      </c>
      <c r="AG41" s="173"/>
      <c r="AH41" s="174" t="s">
        <v>152</v>
      </c>
      <c r="AI41" s="175"/>
      <c r="AJ41" s="175"/>
      <c r="AK41" s="175"/>
      <c r="AL41" s="175"/>
      <c r="AM41" s="175"/>
      <c r="AN41" s="175"/>
      <c r="AO41" s="175"/>
      <c r="AP41" s="175"/>
      <c r="AQ41" s="175"/>
      <c r="AR41" s="175"/>
    </row>
    <row r="42" spans="1:44" ht="30" customHeight="1" x14ac:dyDescent="0.2">
      <c r="A42" s="19" t="s">
        <v>44</v>
      </c>
      <c r="B42" s="20" t="s">
        <v>173</v>
      </c>
      <c r="C42" s="20" t="s">
        <v>27</v>
      </c>
      <c r="D42" s="33" t="s">
        <v>12</v>
      </c>
      <c r="E42" s="53" t="s">
        <v>166</v>
      </c>
      <c r="F42" s="18" t="s">
        <v>115</v>
      </c>
      <c r="G42" s="32">
        <v>1</v>
      </c>
      <c r="H42" s="81">
        <v>11.7</v>
      </c>
      <c r="I42" s="75">
        <f t="shared" ref="I42" si="27">G42*H42</f>
        <v>11.7</v>
      </c>
      <c r="J42" s="44"/>
      <c r="K42" s="38"/>
      <c r="L42" s="38"/>
      <c r="M42" s="38">
        <f>I42</f>
        <v>11.7</v>
      </c>
      <c r="N42" s="38"/>
      <c r="O42" s="38"/>
      <c r="P42" s="38"/>
      <c r="Q42" s="38"/>
      <c r="R42" s="38"/>
      <c r="S42" s="38"/>
      <c r="T42" s="38"/>
      <c r="U42" s="38"/>
      <c r="V42" s="64"/>
      <c r="W42" s="58">
        <f t="shared" ref="W42" si="28">SUM(J42:V42)</f>
        <v>11.7</v>
      </c>
      <c r="X42" s="67"/>
      <c r="Y42" s="38"/>
      <c r="Z42" s="38"/>
      <c r="AA42" s="38"/>
      <c r="AB42" s="38"/>
      <c r="AC42" s="38"/>
      <c r="AD42" s="38"/>
      <c r="AE42" s="64"/>
      <c r="AF42" s="58">
        <f t="shared" ref="AF42" si="29">SUM(Y42:AE42)</f>
        <v>0</v>
      </c>
      <c r="AG42" s="72"/>
      <c r="AH42" s="58">
        <f t="shared" ref="AH42" si="30">AF42+W42</f>
        <v>11.7</v>
      </c>
    </row>
    <row r="43" spans="1:44" ht="30" customHeight="1" x14ac:dyDescent="0.2">
      <c r="A43" s="19" t="s">
        <v>44</v>
      </c>
      <c r="B43" s="20" t="s">
        <v>176</v>
      </c>
      <c r="C43" s="20" t="s">
        <v>174</v>
      </c>
      <c r="D43" s="54" t="s">
        <v>11</v>
      </c>
      <c r="E43" s="53" t="s">
        <v>166</v>
      </c>
      <c r="F43" s="53" t="s">
        <v>185</v>
      </c>
      <c r="G43" s="32">
        <v>2</v>
      </c>
      <c r="H43" s="81">
        <v>35.5</v>
      </c>
      <c r="I43" s="61">
        <f t="shared" ref="I43:I44" si="31">G43*H43</f>
        <v>71</v>
      </c>
      <c r="J43" s="44"/>
      <c r="K43" s="38"/>
      <c r="L43" s="38">
        <f>I43</f>
        <v>71</v>
      </c>
      <c r="M43" s="38"/>
      <c r="N43" s="38"/>
      <c r="O43" s="38"/>
      <c r="P43" s="38"/>
      <c r="Q43" s="38"/>
      <c r="R43" s="38"/>
      <c r="S43" s="38"/>
      <c r="T43" s="38"/>
      <c r="U43" s="38"/>
      <c r="V43" s="64"/>
      <c r="W43" s="60">
        <f t="shared" ref="W43:W44" si="32">SUM(J43:V43)</f>
        <v>71</v>
      </c>
      <c r="X43" s="67"/>
      <c r="Y43" s="38"/>
      <c r="Z43" s="38"/>
      <c r="AA43" s="38"/>
      <c r="AB43" s="38"/>
      <c r="AC43" s="38"/>
      <c r="AD43" s="38"/>
      <c r="AE43" s="64"/>
      <c r="AF43" s="60">
        <f t="shared" ref="AF43:AF44" si="33">SUM(Y43:AE43)</f>
        <v>0</v>
      </c>
      <c r="AG43" s="72"/>
      <c r="AH43" s="60">
        <f t="shared" ref="AH43:AH44" si="34">AF43+W43</f>
        <v>71</v>
      </c>
    </row>
    <row r="44" spans="1:44" ht="30" customHeight="1" x14ac:dyDescent="0.2">
      <c r="A44" s="19" t="s">
        <v>44</v>
      </c>
      <c r="B44" s="20" t="s">
        <v>106</v>
      </c>
      <c r="C44" s="20" t="s">
        <v>117</v>
      </c>
      <c r="D44" s="54" t="s">
        <v>11</v>
      </c>
      <c r="E44" s="53" t="s">
        <v>166</v>
      </c>
      <c r="F44" s="53" t="s">
        <v>184</v>
      </c>
      <c r="G44" s="32">
        <v>0.05</v>
      </c>
      <c r="H44" s="81">
        <v>35</v>
      </c>
      <c r="I44" s="61">
        <f t="shared" si="31"/>
        <v>1.75</v>
      </c>
      <c r="J44" s="44"/>
      <c r="K44" s="38"/>
      <c r="L44" s="38">
        <f>I44</f>
        <v>1.75</v>
      </c>
      <c r="M44" s="38"/>
      <c r="N44" s="38"/>
      <c r="O44" s="38"/>
      <c r="P44" s="38"/>
      <c r="Q44" s="38"/>
      <c r="R44" s="38"/>
      <c r="S44" s="38"/>
      <c r="T44" s="38"/>
      <c r="U44" s="38"/>
      <c r="V44" s="64"/>
      <c r="W44" s="60">
        <f t="shared" si="32"/>
        <v>1.75</v>
      </c>
      <c r="X44" s="67"/>
      <c r="Y44" s="38"/>
      <c r="Z44" s="38"/>
      <c r="AA44" s="38"/>
      <c r="AB44" s="38"/>
      <c r="AC44" s="38"/>
      <c r="AD44" s="38"/>
      <c r="AE44" s="64"/>
      <c r="AF44" s="60">
        <f t="shared" si="33"/>
        <v>0</v>
      </c>
      <c r="AG44" s="72"/>
      <c r="AH44" s="60">
        <f t="shared" si="34"/>
        <v>1.75</v>
      </c>
    </row>
    <row r="45" spans="1:44" ht="30" customHeight="1" x14ac:dyDescent="0.2">
      <c r="A45" s="19" t="s">
        <v>44</v>
      </c>
      <c r="B45" s="20" t="s">
        <v>153</v>
      </c>
      <c r="C45" s="20" t="s">
        <v>27</v>
      </c>
      <c r="D45" s="33" t="s">
        <v>12</v>
      </c>
      <c r="E45" s="53" t="s">
        <v>138</v>
      </c>
      <c r="F45" s="18" t="s">
        <v>115</v>
      </c>
      <c r="G45" s="32">
        <v>1</v>
      </c>
      <c r="H45" s="81">
        <v>11.7</v>
      </c>
      <c r="I45" s="61">
        <f t="shared" ref="I45:I48" si="35">G45*H45</f>
        <v>11.7</v>
      </c>
      <c r="J45" s="44"/>
      <c r="K45" s="38"/>
      <c r="L45" s="38"/>
      <c r="M45" s="38">
        <f>I45</f>
        <v>11.7</v>
      </c>
      <c r="N45" s="38"/>
      <c r="O45" s="38"/>
      <c r="P45" s="38"/>
      <c r="Q45" s="38"/>
      <c r="R45" s="38"/>
      <c r="S45" s="38"/>
      <c r="T45" s="38"/>
      <c r="U45" s="38"/>
      <c r="V45" s="64"/>
      <c r="W45" s="60">
        <f t="shared" ref="W45:W48" si="36">SUM(J45:V45)</f>
        <v>11.7</v>
      </c>
      <c r="X45" s="67"/>
      <c r="Y45" s="38"/>
      <c r="Z45" s="38"/>
      <c r="AA45" s="38"/>
      <c r="AB45" s="38"/>
      <c r="AC45" s="38"/>
      <c r="AD45" s="38"/>
      <c r="AE45" s="64"/>
      <c r="AF45" s="60">
        <f t="shared" ref="AF45:AF48" si="37">SUM(Y45:AE45)</f>
        <v>0</v>
      </c>
      <c r="AG45" s="72"/>
      <c r="AH45" s="60">
        <f t="shared" ref="AH45:AH72" si="38">AF45+W45</f>
        <v>11.7</v>
      </c>
    </row>
    <row r="46" spans="1:44" ht="30" customHeight="1" x14ac:dyDescent="0.2">
      <c r="A46" s="19" t="s">
        <v>44</v>
      </c>
      <c r="B46" s="20" t="s">
        <v>153</v>
      </c>
      <c r="C46" s="40" t="s">
        <v>154</v>
      </c>
      <c r="D46" s="33" t="s">
        <v>43</v>
      </c>
      <c r="E46" s="53" t="s">
        <v>138</v>
      </c>
      <c r="F46" s="18" t="s">
        <v>185</v>
      </c>
      <c r="G46" s="32">
        <v>150</v>
      </c>
      <c r="H46" s="81">
        <v>0.36</v>
      </c>
      <c r="I46" s="61">
        <f t="shared" si="35"/>
        <v>54</v>
      </c>
      <c r="J46" s="44"/>
      <c r="K46" s="38">
        <f t="shared" ref="K46" si="39">I46</f>
        <v>54</v>
      </c>
      <c r="L46" s="38"/>
      <c r="M46" s="38"/>
      <c r="N46" s="38"/>
      <c r="O46" s="38"/>
      <c r="P46" s="38"/>
      <c r="Q46" s="38"/>
      <c r="R46" s="38"/>
      <c r="S46" s="38"/>
      <c r="T46" s="38"/>
      <c r="U46" s="38"/>
      <c r="V46" s="64"/>
      <c r="W46" s="60">
        <f t="shared" si="36"/>
        <v>54</v>
      </c>
      <c r="X46" s="67"/>
      <c r="Y46" s="38"/>
      <c r="Z46" s="38"/>
      <c r="AA46" s="38"/>
      <c r="AB46" s="38"/>
      <c r="AC46" s="38"/>
      <c r="AD46" s="38"/>
      <c r="AE46" s="64"/>
      <c r="AF46" s="60">
        <f t="shared" si="37"/>
        <v>0</v>
      </c>
      <c r="AG46" s="72"/>
      <c r="AH46" s="60">
        <f t="shared" si="38"/>
        <v>54</v>
      </c>
    </row>
    <row r="47" spans="1:44" ht="30" customHeight="1" x14ac:dyDescent="0.2">
      <c r="A47" s="19" t="s">
        <v>44</v>
      </c>
      <c r="B47" s="20" t="s">
        <v>175</v>
      </c>
      <c r="C47" s="20" t="s">
        <v>27</v>
      </c>
      <c r="D47" s="33" t="s">
        <v>12</v>
      </c>
      <c r="E47" s="53" t="s">
        <v>170</v>
      </c>
      <c r="F47" s="18" t="s">
        <v>115</v>
      </c>
      <c r="G47" s="32">
        <v>1</v>
      </c>
      <c r="H47" s="81">
        <v>11.7</v>
      </c>
      <c r="I47" s="61">
        <f t="shared" si="35"/>
        <v>11.7</v>
      </c>
      <c r="J47" s="44"/>
      <c r="K47" s="38"/>
      <c r="L47" s="38"/>
      <c r="M47" s="38">
        <f>I47</f>
        <v>11.7</v>
      </c>
      <c r="N47" s="38"/>
      <c r="O47" s="38"/>
      <c r="P47" s="38"/>
      <c r="Q47" s="38"/>
      <c r="R47" s="38"/>
      <c r="S47" s="38"/>
      <c r="T47" s="38"/>
      <c r="U47" s="38"/>
      <c r="V47" s="64"/>
      <c r="W47" s="60">
        <f t="shared" si="36"/>
        <v>11.7</v>
      </c>
      <c r="X47" s="67"/>
      <c r="Y47" s="38"/>
      <c r="Z47" s="38"/>
      <c r="AA47" s="38"/>
      <c r="AB47" s="38"/>
      <c r="AC47" s="38"/>
      <c r="AD47" s="38"/>
      <c r="AE47" s="64"/>
      <c r="AF47" s="60">
        <f t="shared" si="37"/>
        <v>0</v>
      </c>
      <c r="AG47" s="72"/>
      <c r="AH47" s="60">
        <f t="shared" si="38"/>
        <v>11.7</v>
      </c>
    </row>
    <row r="48" spans="1:44" ht="30" customHeight="1" x14ac:dyDescent="0.2">
      <c r="A48" s="19" t="s">
        <v>44</v>
      </c>
      <c r="B48" s="20" t="s">
        <v>141</v>
      </c>
      <c r="C48" s="20" t="s">
        <v>172</v>
      </c>
      <c r="D48" s="54" t="s">
        <v>11</v>
      </c>
      <c r="E48" s="53" t="s">
        <v>170</v>
      </c>
      <c r="F48" s="53" t="s">
        <v>185</v>
      </c>
      <c r="G48" s="32">
        <v>1</v>
      </c>
      <c r="H48" s="81">
        <v>51.25</v>
      </c>
      <c r="I48" s="61">
        <f t="shared" si="35"/>
        <v>51.25</v>
      </c>
      <c r="J48" s="44"/>
      <c r="K48" s="38"/>
      <c r="L48" s="38">
        <f>I48</f>
        <v>51.25</v>
      </c>
      <c r="M48" s="38"/>
      <c r="N48" s="38"/>
      <c r="O48" s="38"/>
      <c r="P48" s="38"/>
      <c r="Q48" s="38"/>
      <c r="R48" s="38"/>
      <c r="S48" s="38"/>
      <c r="T48" s="38"/>
      <c r="U48" s="38"/>
      <c r="V48" s="64"/>
      <c r="W48" s="60">
        <f t="shared" si="36"/>
        <v>51.25</v>
      </c>
      <c r="X48" s="67"/>
      <c r="Y48" s="38"/>
      <c r="Z48" s="38"/>
      <c r="AA48" s="38"/>
      <c r="AB48" s="38"/>
      <c r="AC48" s="38"/>
      <c r="AD48" s="38"/>
      <c r="AE48" s="64"/>
      <c r="AF48" s="60">
        <f t="shared" si="37"/>
        <v>0</v>
      </c>
      <c r="AG48" s="72"/>
      <c r="AH48" s="60">
        <f t="shared" si="38"/>
        <v>51.25</v>
      </c>
    </row>
    <row r="49" spans="1:34" ht="30" customHeight="1" x14ac:dyDescent="0.2">
      <c r="A49" s="19" t="s">
        <v>44</v>
      </c>
      <c r="B49" s="20" t="s">
        <v>139</v>
      </c>
      <c r="C49" s="20" t="s">
        <v>171</v>
      </c>
      <c r="D49" s="33" t="s">
        <v>11</v>
      </c>
      <c r="E49" s="53" t="s">
        <v>170</v>
      </c>
      <c r="F49" s="18" t="s">
        <v>185</v>
      </c>
      <c r="G49" s="32">
        <v>1</v>
      </c>
      <c r="H49" s="81">
        <v>17.5</v>
      </c>
      <c r="I49" s="61">
        <f>G49*H49</f>
        <v>17.5</v>
      </c>
      <c r="J49" s="44"/>
      <c r="K49" s="38">
        <f>I49</f>
        <v>17.5</v>
      </c>
      <c r="L49" s="38"/>
      <c r="M49" s="38"/>
      <c r="N49" s="38"/>
      <c r="O49" s="38"/>
      <c r="P49" s="38"/>
      <c r="Q49" s="38"/>
      <c r="R49" s="38"/>
      <c r="S49" s="38"/>
      <c r="T49" s="38"/>
      <c r="U49" s="38"/>
      <c r="V49" s="64"/>
      <c r="W49" s="60">
        <f>SUM(J49:V49)</f>
        <v>17.5</v>
      </c>
      <c r="X49" s="67"/>
      <c r="Y49" s="38"/>
      <c r="Z49" s="38"/>
      <c r="AA49" s="38"/>
      <c r="AB49" s="38"/>
      <c r="AC49" s="38"/>
      <c r="AD49" s="38"/>
      <c r="AE49" s="64"/>
      <c r="AF49" s="60">
        <f>SUM(Y49:AE49)</f>
        <v>0</v>
      </c>
      <c r="AG49" s="72"/>
      <c r="AH49" s="60">
        <f>AF49+W49</f>
        <v>17.5</v>
      </c>
    </row>
    <row r="50" spans="1:34" ht="30" customHeight="1" x14ac:dyDescent="0.2">
      <c r="A50" s="19" t="s">
        <v>44</v>
      </c>
      <c r="B50" s="20" t="s">
        <v>139</v>
      </c>
      <c r="C50" s="20" t="s">
        <v>167</v>
      </c>
      <c r="D50" s="33" t="s">
        <v>11</v>
      </c>
      <c r="E50" s="53" t="s">
        <v>170</v>
      </c>
      <c r="F50" s="18" t="s">
        <v>185</v>
      </c>
      <c r="G50" s="32">
        <v>1</v>
      </c>
      <c r="H50" s="81">
        <v>3</v>
      </c>
      <c r="I50" s="61">
        <f>G50*H50</f>
        <v>3</v>
      </c>
      <c r="J50" s="44"/>
      <c r="K50" s="38">
        <f>I50</f>
        <v>3</v>
      </c>
      <c r="L50" s="38"/>
      <c r="M50" s="38"/>
      <c r="N50" s="38"/>
      <c r="O50" s="38"/>
      <c r="P50" s="38"/>
      <c r="Q50" s="38"/>
      <c r="R50" s="38"/>
      <c r="S50" s="38"/>
      <c r="T50" s="38"/>
      <c r="U50" s="38"/>
      <c r="V50" s="64"/>
      <c r="W50" s="60">
        <f>SUM(J50:V50)</f>
        <v>3</v>
      </c>
      <c r="X50" s="67"/>
      <c r="Y50" s="38"/>
      <c r="Z50" s="38"/>
      <c r="AA50" s="38"/>
      <c r="AB50" s="38"/>
      <c r="AC50" s="38"/>
      <c r="AD50" s="38"/>
      <c r="AE50" s="64"/>
      <c r="AF50" s="60">
        <f>SUM(Y50:AE50)</f>
        <v>0</v>
      </c>
      <c r="AG50" s="72"/>
      <c r="AH50" s="60">
        <f>AF50+W50</f>
        <v>3</v>
      </c>
    </row>
    <row r="51" spans="1:34" ht="30" customHeight="1" x14ac:dyDescent="0.2">
      <c r="A51" s="19" t="s">
        <v>181</v>
      </c>
      <c r="B51" s="20" t="s">
        <v>182</v>
      </c>
      <c r="C51" s="20" t="s">
        <v>205</v>
      </c>
      <c r="D51" s="33" t="s">
        <v>11</v>
      </c>
      <c r="E51" s="53" t="s">
        <v>147</v>
      </c>
      <c r="F51" s="18" t="s">
        <v>184</v>
      </c>
      <c r="G51" s="32">
        <v>0.13</v>
      </c>
      <c r="H51" s="81">
        <v>72</v>
      </c>
      <c r="I51" s="60">
        <f>G51*H51</f>
        <v>9.36</v>
      </c>
      <c r="J51" s="44"/>
      <c r="K51" s="38">
        <f>I51</f>
        <v>9.36</v>
      </c>
      <c r="L51" s="38"/>
      <c r="M51" s="38"/>
      <c r="N51" s="38"/>
      <c r="O51" s="38"/>
      <c r="P51" s="38"/>
      <c r="Q51" s="38"/>
      <c r="R51" s="38"/>
      <c r="S51" s="38"/>
      <c r="T51" s="38"/>
      <c r="U51" s="38"/>
      <c r="V51" s="64"/>
      <c r="W51" s="60">
        <f>SUM(J51:V51)</f>
        <v>9.36</v>
      </c>
      <c r="X51" s="67"/>
      <c r="Y51" s="38"/>
      <c r="Z51" s="38"/>
      <c r="AA51" s="38"/>
      <c r="AB51" s="38"/>
      <c r="AC51" s="38"/>
      <c r="AD51" s="38"/>
      <c r="AE51" s="64"/>
      <c r="AF51" s="60">
        <f>SUM(Y51:AE51)</f>
        <v>0</v>
      </c>
      <c r="AG51" s="72"/>
      <c r="AH51" s="60">
        <f>AF51+W51</f>
        <v>9.36</v>
      </c>
    </row>
    <row r="52" spans="1:34" ht="30" customHeight="1" x14ac:dyDescent="0.2">
      <c r="A52" s="19" t="s">
        <v>44</v>
      </c>
      <c r="B52" s="20" t="s">
        <v>106</v>
      </c>
      <c r="C52" s="20" t="s">
        <v>117</v>
      </c>
      <c r="D52" s="54" t="s">
        <v>11</v>
      </c>
      <c r="E52" s="53" t="s">
        <v>170</v>
      </c>
      <c r="F52" s="53" t="s">
        <v>184</v>
      </c>
      <c r="G52" s="32">
        <v>0.05</v>
      </c>
      <c r="H52" s="81">
        <v>35</v>
      </c>
      <c r="I52" s="61">
        <f t="shared" ref="I52" si="40">G52*H52</f>
        <v>1.75</v>
      </c>
      <c r="J52" s="44"/>
      <c r="K52" s="38"/>
      <c r="L52" s="38">
        <f>I52</f>
        <v>1.75</v>
      </c>
      <c r="M52" s="38"/>
      <c r="N52" s="38"/>
      <c r="O52" s="38"/>
      <c r="P52" s="38"/>
      <c r="Q52" s="38"/>
      <c r="R52" s="38"/>
      <c r="S52" s="38"/>
      <c r="T52" s="38"/>
      <c r="U52" s="38"/>
      <c r="V52" s="64"/>
      <c r="W52" s="60">
        <f t="shared" ref="W52" si="41">SUM(J52:V52)</f>
        <v>1.75</v>
      </c>
      <c r="X52" s="67"/>
      <c r="Y52" s="38"/>
      <c r="Z52" s="38"/>
      <c r="AA52" s="38"/>
      <c r="AB52" s="38"/>
      <c r="AC52" s="38"/>
      <c r="AD52" s="38"/>
      <c r="AE52" s="64"/>
      <c r="AF52" s="60">
        <f t="shared" ref="AF52" si="42">SUM(Y52:AE52)</f>
        <v>0</v>
      </c>
      <c r="AG52" s="72"/>
      <c r="AH52" s="60">
        <f t="shared" ref="AH52" si="43">AF52+W52</f>
        <v>1.75</v>
      </c>
    </row>
    <row r="53" spans="1:34" ht="30" customHeight="1" x14ac:dyDescent="0.2">
      <c r="A53" s="19" t="s">
        <v>44</v>
      </c>
      <c r="B53" s="20" t="s">
        <v>28</v>
      </c>
      <c r="C53" s="20" t="s">
        <v>29</v>
      </c>
      <c r="D53" s="33" t="s">
        <v>12</v>
      </c>
      <c r="E53" s="18" t="s">
        <v>147</v>
      </c>
      <c r="F53" s="53" t="s">
        <v>115</v>
      </c>
      <c r="G53" s="32">
        <v>1</v>
      </c>
      <c r="H53" s="81">
        <v>23.5</v>
      </c>
      <c r="I53" s="61">
        <f t="shared" ref="I53:I54" si="44">G53*H53</f>
        <v>23.5</v>
      </c>
      <c r="J53" s="57"/>
      <c r="K53" s="39"/>
      <c r="L53" s="39"/>
      <c r="M53" s="38">
        <f>I53</f>
        <v>23.5</v>
      </c>
      <c r="N53" s="39"/>
      <c r="O53" s="39"/>
      <c r="P53" s="39"/>
      <c r="Q53" s="39"/>
      <c r="R53" s="39"/>
      <c r="S53" s="39"/>
      <c r="T53" s="39"/>
      <c r="U53" s="39"/>
      <c r="V53" s="65"/>
      <c r="W53" s="60">
        <f t="shared" ref="W53:W54" si="45">SUM(J53:V53)</f>
        <v>23.5</v>
      </c>
      <c r="X53" s="68"/>
      <c r="Y53" s="39"/>
      <c r="Z53" s="39"/>
      <c r="AA53" s="39"/>
      <c r="AB53" s="39"/>
      <c r="AC53" s="39"/>
      <c r="AD53" s="39"/>
      <c r="AE53" s="65"/>
      <c r="AF53" s="60">
        <f t="shared" ref="AF53:AF54" si="46">SUM(Y53:AE53)</f>
        <v>0</v>
      </c>
      <c r="AG53" s="72"/>
      <c r="AH53" s="60">
        <f t="shared" ref="AH53:AH54" si="47">AF53+W53</f>
        <v>23.5</v>
      </c>
    </row>
    <row r="54" spans="1:34" ht="30" customHeight="1" x14ac:dyDescent="0.2">
      <c r="A54" s="19" t="s">
        <v>44</v>
      </c>
      <c r="B54" s="20" t="s">
        <v>151</v>
      </c>
      <c r="C54" s="20" t="s">
        <v>193</v>
      </c>
      <c r="D54" s="33" t="s">
        <v>11</v>
      </c>
      <c r="E54" s="18" t="s">
        <v>147</v>
      </c>
      <c r="F54" s="53" t="s">
        <v>115</v>
      </c>
      <c r="G54" s="32">
        <v>10</v>
      </c>
      <c r="H54" s="81">
        <v>1.5</v>
      </c>
      <c r="I54" s="61">
        <f t="shared" si="44"/>
        <v>15</v>
      </c>
      <c r="J54" s="57"/>
      <c r="K54" s="39"/>
      <c r="L54" s="38">
        <f>I54</f>
        <v>15</v>
      </c>
      <c r="M54" s="39"/>
      <c r="N54" s="39"/>
      <c r="O54" s="39"/>
      <c r="P54" s="39"/>
      <c r="Q54" s="39"/>
      <c r="R54" s="39"/>
      <c r="S54" s="39"/>
      <c r="T54" s="39"/>
      <c r="U54" s="39"/>
      <c r="V54" s="65"/>
      <c r="W54" s="60">
        <f t="shared" si="45"/>
        <v>15</v>
      </c>
      <c r="X54" s="68"/>
      <c r="Y54" s="39"/>
      <c r="Z54" s="39"/>
      <c r="AA54" s="39"/>
      <c r="AB54" s="39"/>
      <c r="AC54" s="39"/>
      <c r="AD54" s="39"/>
      <c r="AE54" s="65"/>
      <c r="AF54" s="60">
        <f t="shared" si="46"/>
        <v>0</v>
      </c>
      <c r="AG54" s="72"/>
      <c r="AH54" s="60">
        <f t="shared" si="47"/>
        <v>15</v>
      </c>
    </row>
    <row r="55" spans="1:34" ht="30" customHeight="1" x14ac:dyDescent="0.2">
      <c r="A55" s="19" t="s">
        <v>44</v>
      </c>
      <c r="B55" s="20" t="s">
        <v>143</v>
      </c>
      <c r="C55" s="20" t="s">
        <v>168</v>
      </c>
      <c r="D55" s="33" t="s">
        <v>83</v>
      </c>
      <c r="E55" s="53" t="s">
        <v>90</v>
      </c>
      <c r="F55" s="18" t="s">
        <v>115</v>
      </c>
      <c r="G55" s="32">
        <v>1</v>
      </c>
      <c r="H55" s="81">
        <v>55</v>
      </c>
      <c r="I55" s="61">
        <f t="shared" ref="I55" si="48">G55*H55</f>
        <v>55</v>
      </c>
      <c r="J55" s="44"/>
      <c r="K55" s="38"/>
      <c r="L55" s="38"/>
      <c r="M55" s="38"/>
      <c r="N55" s="38"/>
      <c r="O55" s="38"/>
      <c r="P55" s="38"/>
      <c r="Q55" s="38"/>
      <c r="R55" s="38"/>
      <c r="S55" s="38"/>
      <c r="T55" s="38"/>
      <c r="U55" s="38">
        <f>I55</f>
        <v>55</v>
      </c>
      <c r="V55" s="64"/>
      <c r="W55" s="60">
        <f t="shared" ref="W55" si="49">SUM(J55:V55)</f>
        <v>55</v>
      </c>
      <c r="X55" s="67"/>
      <c r="Y55" s="38"/>
      <c r="Z55" s="38"/>
      <c r="AA55" s="38"/>
      <c r="AB55" s="38"/>
      <c r="AC55" s="38"/>
      <c r="AD55" s="38"/>
      <c r="AE55" s="64"/>
      <c r="AF55" s="60">
        <f t="shared" ref="AF55" si="50">SUM(Y55:AE55)</f>
        <v>0</v>
      </c>
      <c r="AG55" s="72"/>
      <c r="AH55" s="60">
        <f t="shared" ref="AH55" si="51">AF55+W55</f>
        <v>55</v>
      </c>
    </row>
    <row r="56" spans="1:34" ht="30" customHeight="1" x14ac:dyDescent="0.25">
      <c r="A56" s="19" t="s">
        <v>44</v>
      </c>
      <c r="B56" s="20" t="s">
        <v>159</v>
      </c>
      <c r="C56" s="163" t="s">
        <v>207</v>
      </c>
      <c r="D56" s="33" t="s">
        <v>12</v>
      </c>
      <c r="E56" s="53" t="s">
        <v>86</v>
      </c>
      <c r="F56" s="18" t="s">
        <v>115</v>
      </c>
      <c r="G56" s="32">
        <v>0.25</v>
      </c>
      <c r="H56" s="81">
        <v>11.25</v>
      </c>
      <c r="I56" s="76">
        <f t="shared" ref="I56:I61" si="52">G56*H56</f>
        <v>2.8125</v>
      </c>
      <c r="J56" s="42"/>
      <c r="K56" s="43"/>
      <c r="L56" s="43"/>
      <c r="M56" s="43">
        <f>I56</f>
        <v>2.8125</v>
      </c>
      <c r="N56" s="43"/>
      <c r="O56" s="43"/>
      <c r="P56" s="43"/>
      <c r="Q56" s="43"/>
      <c r="R56" s="43"/>
      <c r="S56" s="43"/>
      <c r="T56" s="43"/>
      <c r="U56" s="43"/>
      <c r="V56" s="69"/>
      <c r="W56" s="59">
        <f t="shared" ref="W56:W61" si="53">SUM(J56:V56)</f>
        <v>2.8125</v>
      </c>
      <c r="X56" s="67"/>
      <c r="Y56" s="43"/>
      <c r="Z56" s="43"/>
      <c r="AA56" s="43"/>
      <c r="AB56" s="43"/>
      <c r="AC56" s="43"/>
      <c r="AD56" s="43"/>
      <c r="AE56" s="69"/>
      <c r="AF56" s="59">
        <f t="shared" ref="AF56:AF61" si="54">SUM(Y56:AE56)</f>
        <v>0</v>
      </c>
      <c r="AG56" s="71"/>
      <c r="AH56" s="59">
        <f t="shared" si="38"/>
        <v>2.8125</v>
      </c>
    </row>
    <row r="57" spans="1:34" ht="30" customHeight="1" x14ac:dyDescent="0.2">
      <c r="A57" s="19" t="s">
        <v>44</v>
      </c>
      <c r="B57" s="20" t="s">
        <v>160</v>
      </c>
      <c r="C57" s="20" t="s">
        <v>158</v>
      </c>
      <c r="D57" s="54" t="s">
        <v>11</v>
      </c>
      <c r="E57" s="53" t="s">
        <v>86</v>
      </c>
      <c r="F57" s="18" t="s">
        <v>184</v>
      </c>
      <c r="G57" s="32">
        <v>1.4999999999999999E-2</v>
      </c>
      <c r="H57" s="81">
        <v>17</v>
      </c>
      <c r="I57" s="76">
        <f t="shared" si="52"/>
        <v>0.255</v>
      </c>
      <c r="J57" s="42"/>
      <c r="K57" s="43"/>
      <c r="L57" s="43">
        <f>I57</f>
        <v>0.255</v>
      </c>
      <c r="M57" s="43"/>
      <c r="N57" s="43"/>
      <c r="O57" s="43"/>
      <c r="P57" s="43"/>
      <c r="Q57" s="43"/>
      <c r="R57" s="43"/>
      <c r="S57" s="43"/>
      <c r="T57" s="43"/>
      <c r="U57" s="43"/>
      <c r="V57" s="69"/>
      <c r="W57" s="59">
        <f t="shared" si="53"/>
        <v>0.255</v>
      </c>
      <c r="X57" s="67"/>
      <c r="Y57" s="43"/>
      <c r="Z57" s="43"/>
      <c r="AA57" s="43"/>
      <c r="AB57" s="43"/>
      <c r="AC57" s="43"/>
      <c r="AD57" s="43"/>
      <c r="AE57" s="69"/>
      <c r="AF57" s="59">
        <f t="shared" si="54"/>
        <v>0</v>
      </c>
      <c r="AG57" s="71"/>
      <c r="AH57" s="59">
        <f t="shared" si="38"/>
        <v>0.255</v>
      </c>
    </row>
    <row r="58" spans="1:34" ht="30" customHeight="1" x14ac:dyDescent="0.2">
      <c r="A58" s="19" t="s">
        <v>44</v>
      </c>
      <c r="B58" s="20" t="s">
        <v>32</v>
      </c>
      <c r="C58" s="20" t="s">
        <v>33</v>
      </c>
      <c r="D58" s="33" t="s">
        <v>74</v>
      </c>
      <c r="E58" s="53" t="s">
        <v>87</v>
      </c>
      <c r="F58" s="18" t="s">
        <v>115</v>
      </c>
      <c r="G58" s="32">
        <v>1</v>
      </c>
      <c r="H58" s="81">
        <v>38.5</v>
      </c>
      <c r="I58" s="61">
        <f t="shared" si="52"/>
        <v>38.5</v>
      </c>
      <c r="J58" s="44"/>
      <c r="K58" s="38"/>
      <c r="L58" s="38"/>
      <c r="M58" s="38"/>
      <c r="N58" s="38"/>
      <c r="O58" s="38"/>
      <c r="P58" s="38"/>
      <c r="Q58" s="38"/>
      <c r="R58" s="38"/>
      <c r="S58" s="38">
        <f>I58</f>
        <v>38.5</v>
      </c>
      <c r="T58" s="38"/>
      <c r="U58" s="38"/>
      <c r="V58" s="64"/>
      <c r="W58" s="60">
        <f t="shared" si="53"/>
        <v>38.5</v>
      </c>
      <c r="X58" s="67"/>
      <c r="Y58" s="38"/>
      <c r="Z58" s="38"/>
      <c r="AA58" s="38"/>
      <c r="AB58" s="38"/>
      <c r="AC58" s="38"/>
      <c r="AD58" s="38"/>
      <c r="AE58" s="64"/>
      <c r="AF58" s="60">
        <f t="shared" si="54"/>
        <v>0</v>
      </c>
      <c r="AG58" s="72"/>
      <c r="AH58" s="60">
        <f t="shared" si="38"/>
        <v>38.5</v>
      </c>
    </row>
    <row r="59" spans="1:34" ht="30" customHeight="1" x14ac:dyDescent="0.2">
      <c r="A59" s="19" t="s">
        <v>44</v>
      </c>
      <c r="B59" s="20" t="s">
        <v>4</v>
      </c>
      <c r="C59" s="20" t="s">
        <v>4</v>
      </c>
      <c r="D59" s="33" t="s">
        <v>74</v>
      </c>
      <c r="E59" s="53" t="s">
        <v>87</v>
      </c>
      <c r="F59" s="18" t="s">
        <v>115</v>
      </c>
      <c r="G59" s="32">
        <v>1</v>
      </c>
      <c r="H59" s="81">
        <v>96</v>
      </c>
      <c r="I59" s="61">
        <f t="shared" si="52"/>
        <v>96</v>
      </c>
      <c r="J59" s="44"/>
      <c r="K59" s="38"/>
      <c r="L59" s="38"/>
      <c r="M59" s="38"/>
      <c r="N59" s="38"/>
      <c r="O59" s="38"/>
      <c r="P59" s="38"/>
      <c r="Q59" s="38"/>
      <c r="R59" s="38"/>
      <c r="S59" s="38">
        <f>I59</f>
        <v>96</v>
      </c>
      <c r="T59" s="38"/>
      <c r="U59" s="38"/>
      <c r="V59" s="64"/>
      <c r="W59" s="60">
        <f t="shared" si="53"/>
        <v>96</v>
      </c>
      <c r="X59" s="67"/>
      <c r="Y59" s="38"/>
      <c r="Z59" s="38"/>
      <c r="AA59" s="38"/>
      <c r="AB59" s="38"/>
      <c r="AC59" s="38"/>
      <c r="AD59" s="38"/>
      <c r="AE59" s="64"/>
      <c r="AF59" s="60">
        <f t="shared" si="54"/>
        <v>0</v>
      </c>
      <c r="AG59" s="72"/>
      <c r="AH59" s="60">
        <f t="shared" si="38"/>
        <v>96</v>
      </c>
    </row>
    <row r="60" spans="1:34" ht="30" customHeight="1" x14ac:dyDescent="0.2">
      <c r="A60" s="19" t="s">
        <v>44</v>
      </c>
      <c r="B60" s="20" t="s">
        <v>144</v>
      </c>
      <c r="C60" s="20" t="s">
        <v>145</v>
      </c>
      <c r="D60" s="33" t="s">
        <v>74</v>
      </c>
      <c r="E60" s="53" t="s">
        <v>87</v>
      </c>
      <c r="F60" s="18" t="s">
        <v>115</v>
      </c>
      <c r="G60" s="32">
        <v>1</v>
      </c>
      <c r="H60" s="81">
        <v>12.65</v>
      </c>
      <c r="I60" s="61">
        <f t="shared" ref="I60" si="55">G60*H60</f>
        <v>12.65</v>
      </c>
      <c r="J60" s="44"/>
      <c r="K60" s="38"/>
      <c r="L60" s="38"/>
      <c r="M60" s="38"/>
      <c r="N60" s="38"/>
      <c r="O60" s="38"/>
      <c r="P60" s="38"/>
      <c r="Q60" s="38"/>
      <c r="R60" s="38"/>
      <c r="S60" s="38">
        <f>I60</f>
        <v>12.65</v>
      </c>
      <c r="T60" s="38"/>
      <c r="U60" s="38"/>
      <c r="V60" s="64"/>
      <c r="W60" s="60">
        <f t="shared" ref="W60" si="56">SUM(J60:V60)</f>
        <v>12.65</v>
      </c>
      <c r="X60" s="67"/>
      <c r="Y60" s="38"/>
      <c r="Z60" s="38"/>
      <c r="AA60" s="38"/>
      <c r="AB60" s="38"/>
      <c r="AC60" s="38"/>
      <c r="AD60" s="38"/>
      <c r="AE60" s="64"/>
      <c r="AF60" s="60">
        <f t="shared" ref="AF60" si="57">SUM(Y60:AE60)</f>
        <v>0</v>
      </c>
      <c r="AG60" s="72"/>
      <c r="AH60" s="60">
        <f t="shared" si="38"/>
        <v>12.65</v>
      </c>
    </row>
    <row r="61" spans="1:34" ht="30" customHeight="1" x14ac:dyDescent="0.2">
      <c r="A61" s="19" t="s">
        <v>44</v>
      </c>
      <c r="B61" s="20" t="s">
        <v>177</v>
      </c>
      <c r="C61" s="41" t="s">
        <v>34</v>
      </c>
      <c r="D61" s="33" t="s">
        <v>67</v>
      </c>
      <c r="E61" s="53" t="s">
        <v>87</v>
      </c>
      <c r="F61" s="53" t="s">
        <v>185</v>
      </c>
      <c r="G61" s="52">
        <f>'Page 1 Budget Summary CC'!D7</f>
        <v>800</v>
      </c>
      <c r="H61" s="81">
        <v>0.12</v>
      </c>
      <c r="I61" s="61">
        <f t="shared" si="52"/>
        <v>96</v>
      </c>
      <c r="J61" s="44"/>
      <c r="K61" s="38"/>
      <c r="L61" s="38"/>
      <c r="M61" s="38"/>
      <c r="N61" s="38"/>
      <c r="O61" s="38"/>
      <c r="P61" s="38"/>
      <c r="Q61" s="38"/>
      <c r="R61" s="38"/>
      <c r="S61" s="38"/>
      <c r="T61" s="38">
        <f>I61</f>
        <v>96</v>
      </c>
      <c r="U61" s="38"/>
      <c r="V61" s="64"/>
      <c r="W61" s="60">
        <f t="shared" si="53"/>
        <v>96</v>
      </c>
      <c r="X61" s="67"/>
      <c r="Y61" s="38"/>
      <c r="Z61" s="38"/>
      <c r="AA61" s="38"/>
      <c r="AB61" s="38"/>
      <c r="AC61" s="38"/>
      <c r="AD61" s="38"/>
      <c r="AE61" s="64"/>
      <c r="AF61" s="60">
        <f t="shared" si="54"/>
        <v>0</v>
      </c>
      <c r="AG61" s="72"/>
      <c r="AH61" s="60">
        <f t="shared" si="38"/>
        <v>96</v>
      </c>
    </row>
    <row r="62" spans="1:34" ht="30" customHeight="1" x14ac:dyDescent="0.2">
      <c r="A62" s="19" t="s">
        <v>44</v>
      </c>
      <c r="B62" s="20" t="s">
        <v>42</v>
      </c>
      <c r="C62" s="41" t="s">
        <v>34</v>
      </c>
      <c r="D62" s="33" t="s">
        <v>67</v>
      </c>
      <c r="E62" s="53" t="s">
        <v>88</v>
      </c>
      <c r="F62" s="53" t="s">
        <v>185</v>
      </c>
      <c r="G62" s="32">
        <v>1</v>
      </c>
      <c r="H62" s="81">
        <v>0</v>
      </c>
      <c r="I62" s="61">
        <f t="shared" ref="I62:I72" si="58">G62*H62</f>
        <v>0</v>
      </c>
      <c r="J62" s="44"/>
      <c r="K62" s="38"/>
      <c r="L62" s="38"/>
      <c r="M62" s="38"/>
      <c r="N62" s="38"/>
      <c r="O62" s="38"/>
      <c r="P62" s="38"/>
      <c r="Q62" s="38"/>
      <c r="R62" s="38"/>
      <c r="S62" s="38"/>
      <c r="T62" s="38">
        <f>I62</f>
        <v>0</v>
      </c>
      <c r="U62" s="38"/>
      <c r="V62" s="64"/>
      <c r="W62" s="60">
        <f t="shared" ref="W62:W75" si="59">SUM(J62:V62)</f>
        <v>0</v>
      </c>
      <c r="X62" s="67"/>
      <c r="Y62" s="38"/>
      <c r="Z62" s="38"/>
      <c r="AA62" s="38"/>
      <c r="AB62" s="38"/>
      <c r="AC62" s="38"/>
      <c r="AD62" s="38"/>
      <c r="AE62" s="64"/>
      <c r="AF62" s="60">
        <f t="shared" ref="AF62:AF72" si="60">SUM(Y62:AE62)</f>
        <v>0</v>
      </c>
      <c r="AG62" s="72"/>
      <c r="AH62" s="60">
        <f t="shared" si="38"/>
        <v>0</v>
      </c>
    </row>
    <row r="63" spans="1:34" ht="30" customHeight="1" x14ac:dyDescent="0.2">
      <c r="A63" s="19" t="s">
        <v>44</v>
      </c>
      <c r="B63" s="20" t="s">
        <v>161</v>
      </c>
      <c r="C63" s="20" t="s">
        <v>186</v>
      </c>
      <c r="D63" s="33" t="s">
        <v>75</v>
      </c>
      <c r="E63" s="53" t="s">
        <v>87</v>
      </c>
      <c r="F63" s="53" t="s">
        <v>35</v>
      </c>
      <c r="G63" s="32">
        <v>1</v>
      </c>
      <c r="H63" s="81">
        <v>0</v>
      </c>
      <c r="I63" s="61">
        <f t="shared" si="58"/>
        <v>0</v>
      </c>
      <c r="J63" s="44"/>
      <c r="K63" s="38"/>
      <c r="L63" s="38"/>
      <c r="M63" s="38">
        <f>I63</f>
        <v>0</v>
      </c>
      <c r="N63" s="38"/>
      <c r="O63" s="38"/>
      <c r="P63" s="38"/>
      <c r="Q63" s="38"/>
      <c r="R63" s="38"/>
      <c r="S63" s="38"/>
      <c r="T63" s="38"/>
      <c r="U63" s="38"/>
      <c r="V63" s="64"/>
      <c r="W63" s="60">
        <f t="shared" si="59"/>
        <v>0</v>
      </c>
      <c r="X63" s="67"/>
      <c r="Y63" s="38"/>
      <c r="Z63" s="38"/>
      <c r="AA63" s="38"/>
      <c r="AB63" s="38"/>
      <c r="AC63" s="38"/>
      <c r="AD63" s="38"/>
      <c r="AE63" s="64"/>
      <c r="AF63" s="60">
        <f t="shared" si="60"/>
        <v>0</v>
      </c>
      <c r="AG63" s="72"/>
      <c r="AH63" s="60">
        <f t="shared" si="38"/>
        <v>0</v>
      </c>
    </row>
    <row r="64" spans="1:34" ht="30" customHeight="1" x14ac:dyDescent="0.2">
      <c r="A64" s="19" t="s">
        <v>44</v>
      </c>
      <c r="B64" s="20" t="s">
        <v>36</v>
      </c>
      <c r="C64" s="20" t="s">
        <v>37</v>
      </c>
      <c r="D64" s="33" t="s">
        <v>75</v>
      </c>
      <c r="E64" s="34" t="s">
        <v>87</v>
      </c>
      <c r="F64" s="18" t="s">
        <v>115</v>
      </c>
      <c r="G64" s="32">
        <v>1</v>
      </c>
      <c r="H64" s="81">
        <v>18.75</v>
      </c>
      <c r="I64" s="60">
        <f t="shared" si="58"/>
        <v>18.75</v>
      </c>
      <c r="J64" s="44"/>
      <c r="K64" s="38"/>
      <c r="L64" s="38"/>
      <c r="M64" s="38">
        <f>I64</f>
        <v>18.75</v>
      </c>
      <c r="N64" s="38"/>
      <c r="O64" s="38"/>
      <c r="P64" s="38"/>
      <c r="Q64" s="38"/>
      <c r="R64" s="38"/>
      <c r="S64" s="38"/>
      <c r="T64" s="38"/>
      <c r="U64" s="38"/>
      <c r="V64" s="64"/>
      <c r="W64" s="60">
        <f t="shared" si="59"/>
        <v>18.75</v>
      </c>
      <c r="X64" s="67"/>
      <c r="Y64" s="38"/>
      <c r="Z64" s="38"/>
      <c r="AA64" s="38"/>
      <c r="AB64" s="38"/>
      <c r="AC64" s="38"/>
      <c r="AD64" s="38"/>
      <c r="AE64" s="64"/>
      <c r="AF64" s="60">
        <f t="shared" si="60"/>
        <v>0</v>
      </c>
      <c r="AG64" s="72"/>
      <c r="AH64" s="60">
        <f t="shared" si="38"/>
        <v>18.75</v>
      </c>
    </row>
    <row r="65" spans="1:34" ht="30" customHeight="1" x14ac:dyDescent="0.2">
      <c r="A65" s="19" t="s">
        <v>44</v>
      </c>
      <c r="B65" s="20" t="s">
        <v>218</v>
      </c>
      <c r="C65" s="20" t="s">
        <v>3</v>
      </c>
      <c r="D65" s="33" t="s">
        <v>3</v>
      </c>
      <c r="E65" s="18" t="s">
        <v>2</v>
      </c>
      <c r="F65" s="18" t="s">
        <v>115</v>
      </c>
      <c r="G65" s="32">
        <v>1</v>
      </c>
      <c r="H65" s="81">
        <v>12</v>
      </c>
      <c r="I65" s="60">
        <f t="shared" si="58"/>
        <v>12</v>
      </c>
      <c r="J65" s="44"/>
      <c r="K65" s="38"/>
      <c r="L65" s="38"/>
      <c r="M65" s="38"/>
      <c r="N65" s="38"/>
      <c r="O65" s="38"/>
      <c r="P65" s="38"/>
      <c r="Q65" s="38"/>
      <c r="R65" s="38"/>
      <c r="S65" s="38"/>
      <c r="T65" s="38"/>
      <c r="U65" s="38"/>
      <c r="V65" s="64"/>
      <c r="W65" s="60">
        <f t="shared" si="59"/>
        <v>0</v>
      </c>
      <c r="X65" s="67"/>
      <c r="Y65" s="38"/>
      <c r="Z65" s="38"/>
      <c r="AA65" s="38"/>
      <c r="AB65" s="38">
        <f>I65</f>
        <v>12</v>
      </c>
      <c r="AC65" s="38"/>
      <c r="AD65" s="38"/>
      <c r="AE65" s="64"/>
      <c r="AF65" s="60">
        <f t="shared" si="60"/>
        <v>12</v>
      </c>
      <c r="AG65" s="72"/>
      <c r="AH65" s="60">
        <f t="shared" si="38"/>
        <v>12</v>
      </c>
    </row>
    <row r="66" spans="1:34" ht="30" customHeight="1" x14ac:dyDescent="0.2">
      <c r="A66" s="19" t="s">
        <v>44</v>
      </c>
      <c r="B66" s="20" t="s">
        <v>69</v>
      </c>
      <c r="C66" s="20" t="s">
        <v>70</v>
      </c>
      <c r="D66" s="33" t="s">
        <v>3</v>
      </c>
      <c r="E66" s="18" t="s">
        <v>2</v>
      </c>
      <c r="F66" s="18" t="s">
        <v>115</v>
      </c>
      <c r="G66" s="32">
        <v>1</v>
      </c>
      <c r="H66" s="81">
        <v>3</v>
      </c>
      <c r="I66" s="60">
        <f t="shared" si="58"/>
        <v>3</v>
      </c>
      <c r="J66" s="44"/>
      <c r="K66" s="38"/>
      <c r="L66" s="38"/>
      <c r="M66" s="38"/>
      <c r="N66" s="38"/>
      <c r="O66" s="38"/>
      <c r="P66" s="38"/>
      <c r="Q66" s="38"/>
      <c r="R66" s="38"/>
      <c r="S66" s="38"/>
      <c r="T66" s="38"/>
      <c r="U66" s="38"/>
      <c r="V66" s="64"/>
      <c r="W66" s="60">
        <f t="shared" si="59"/>
        <v>0</v>
      </c>
      <c r="X66" s="67"/>
      <c r="Y66" s="38"/>
      <c r="Z66" s="38"/>
      <c r="AA66" s="38"/>
      <c r="AB66" s="38">
        <f t="shared" ref="AB66:AB72" si="61">I66</f>
        <v>3</v>
      </c>
      <c r="AC66" s="38"/>
      <c r="AD66" s="38"/>
      <c r="AE66" s="64"/>
      <c r="AF66" s="60">
        <f t="shared" si="60"/>
        <v>3</v>
      </c>
      <c r="AG66" s="72"/>
      <c r="AH66" s="60">
        <f t="shared" si="38"/>
        <v>3</v>
      </c>
    </row>
    <row r="67" spans="1:34" ht="30" customHeight="1" x14ac:dyDescent="0.2">
      <c r="A67" s="19" t="s">
        <v>44</v>
      </c>
      <c r="B67" s="20" t="s">
        <v>95</v>
      </c>
      <c r="C67" s="20" t="s">
        <v>94</v>
      </c>
      <c r="D67" s="33" t="s">
        <v>3</v>
      </c>
      <c r="E67" s="18" t="s">
        <v>2</v>
      </c>
      <c r="F67" s="18" t="s">
        <v>115</v>
      </c>
      <c r="G67" s="32">
        <v>1</v>
      </c>
      <c r="H67" s="81">
        <v>7.25</v>
      </c>
      <c r="I67" s="60">
        <f t="shared" si="58"/>
        <v>7.25</v>
      </c>
      <c r="J67" s="44"/>
      <c r="K67" s="38"/>
      <c r="L67" s="38"/>
      <c r="M67" s="38"/>
      <c r="N67" s="38"/>
      <c r="O67" s="38"/>
      <c r="P67" s="38"/>
      <c r="Q67" s="38"/>
      <c r="R67" s="38"/>
      <c r="S67" s="38"/>
      <c r="T67" s="38"/>
      <c r="U67" s="38"/>
      <c r="V67" s="64"/>
      <c r="W67" s="60">
        <f>SUM(J67:V67)</f>
        <v>0</v>
      </c>
      <c r="X67" s="67"/>
      <c r="Y67" s="38"/>
      <c r="Z67" s="38"/>
      <c r="AA67" s="38"/>
      <c r="AB67" s="38">
        <f t="shared" si="61"/>
        <v>7.25</v>
      </c>
      <c r="AC67" s="38"/>
      <c r="AD67" s="38"/>
      <c r="AE67" s="64"/>
      <c r="AF67" s="60">
        <f t="shared" si="60"/>
        <v>7.25</v>
      </c>
      <c r="AG67" s="72"/>
      <c r="AH67" s="60">
        <f t="shared" si="38"/>
        <v>7.25</v>
      </c>
    </row>
    <row r="68" spans="1:34" ht="30" customHeight="1" x14ac:dyDescent="0.2">
      <c r="A68" s="19" t="s">
        <v>44</v>
      </c>
      <c r="B68" s="20" t="s">
        <v>64</v>
      </c>
      <c r="C68" s="20" t="s">
        <v>71</v>
      </c>
      <c r="D68" s="33" t="s">
        <v>3</v>
      </c>
      <c r="E68" s="18" t="s">
        <v>2</v>
      </c>
      <c r="F68" s="18" t="s">
        <v>115</v>
      </c>
      <c r="G68" s="32">
        <v>1</v>
      </c>
      <c r="H68" s="81">
        <v>6</v>
      </c>
      <c r="I68" s="60">
        <f t="shared" si="58"/>
        <v>6</v>
      </c>
      <c r="J68" s="44"/>
      <c r="K68" s="38"/>
      <c r="L68" s="38"/>
      <c r="M68" s="38"/>
      <c r="N68" s="38"/>
      <c r="O68" s="38"/>
      <c r="P68" s="38"/>
      <c r="Q68" s="38"/>
      <c r="R68" s="38"/>
      <c r="S68" s="38"/>
      <c r="T68" s="38"/>
      <c r="U68" s="38"/>
      <c r="V68" s="64"/>
      <c r="W68" s="60">
        <f t="shared" si="59"/>
        <v>0</v>
      </c>
      <c r="X68" s="67"/>
      <c r="Y68" s="38"/>
      <c r="Z68" s="38"/>
      <c r="AA68" s="38"/>
      <c r="AB68" s="38">
        <f t="shared" si="61"/>
        <v>6</v>
      </c>
      <c r="AC68" s="38"/>
      <c r="AD68" s="38"/>
      <c r="AE68" s="64"/>
      <c r="AF68" s="60">
        <f t="shared" si="60"/>
        <v>6</v>
      </c>
      <c r="AG68" s="72"/>
      <c r="AH68" s="60">
        <f t="shared" si="38"/>
        <v>6</v>
      </c>
    </row>
    <row r="69" spans="1:34" ht="30" customHeight="1" x14ac:dyDescent="0.2">
      <c r="A69" s="19" t="s">
        <v>44</v>
      </c>
      <c r="B69" s="20" t="s">
        <v>146</v>
      </c>
      <c r="C69" s="20" t="s">
        <v>169</v>
      </c>
      <c r="D69" s="33" t="s">
        <v>83</v>
      </c>
      <c r="E69" s="34" t="s">
        <v>87</v>
      </c>
      <c r="F69" s="18" t="s">
        <v>115</v>
      </c>
      <c r="G69" s="32">
        <v>1</v>
      </c>
      <c r="H69" s="81">
        <v>3</v>
      </c>
      <c r="I69" s="60">
        <f t="shared" si="58"/>
        <v>3</v>
      </c>
      <c r="J69" s="44"/>
      <c r="K69" s="38"/>
      <c r="L69" s="38"/>
      <c r="M69" s="38"/>
      <c r="N69" s="38"/>
      <c r="O69" s="38"/>
      <c r="P69" s="38"/>
      <c r="Q69" s="38"/>
      <c r="R69" s="38"/>
      <c r="S69" s="38"/>
      <c r="T69" s="38"/>
      <c r="U69" s="38">
        <f>I69</f>
        <v>3</v>
      </c>
      <c r="V69" s="64"/>
      <c r="W69" s="60">
        <f t="shared" si="59"/>
        <v>3</v>
      </c>
      <c r="X69" s="67"/>
      <c r="Y69" s="38"/>
      <c r="Z69" s="38"/>
      <c r="AA69" s="38"/>
      <c r="AB69" s="38"/>
      <c r="AC69" s="38"/>
      <c r="AD69" s="38"/>
      <c r="AE69" s="64"/>
      <c r="AF69" s="60">
        <f t="shared" si="60"/>
        <v>0</v>
      </c>
      <c r="AG69" s="72"/>
      <c r="AH69" s="60">
        <f t="shared" si="38"/>
        <v>3</v>
      </c>
    </row>
    <row r="70" spans="1:34" ht="30" customHeight="1" x14ac:dyDescent="0.2">
      <c r="A70" s="19" t="s">
        <v>44</v>
      </c>
      <c r="B70" s="20" t="s">
        <v>62</v>
      </c>
      <c r="C70" s="20" t="s">
        <v>118</v>
      </c>
      <c r="D70" s="36" t="s">
        <v>3</v>
      </c>
      <c r="E70" s="18" t="s">
        <v>2</v>
      </c>
      <c r="F70" s="18" t="s">
        <v>115</v>
      </c>
      <c r="G70" s="32">
        <v>1</v>
      </c>
      <c r="H70" s="81">
        <v>37.5</v>
      </c>
      <c r="I70" s="60">
        <f t="shared" si="58"/>
        <v>37.5</v>
      </c>
      <c r="J70" s="44"/>
      <c r="K70" s="38"/>
      <c r="L70" s="38"/>
      <c r="M70" s="38"/>
      <c r="N70" s="38"/>
      <c r="O70" s="38"/>
      <c r="P70" s="38"/>
      <c r="Q70" s="38"/>
      <c r="R70" s="38"/>
      <c r="S70" s="38"/>
      <c r="T70" s="38"/>
      <c r="U70" s="38"/>
      <c r="V70" s="64"/>
      <c r="W70" s="60">
        <f t="shared" si="59"/>
        <v>0</v>
      </c>
      <c r="X70" s="67"/>
      <c r="Y70" s="38"/>
      <c r="Z70" s="38"/>
      <c r="AA70" s="38"/>
      <c r="AB70" s="38">
        <f t="shared" si="61"/>
        <v>37.5</v>
      </c>
      <c r="AC70" s="38"/>
      <c r="AD70" s="38"/>
      <c r="AE70" s="64"/>
      <c r="AF70" s="60">
        <f t="shared" si="60"/>
        <v>37.5</v>
      </c>
      <c r="AG70" s="72"/>
      <c r="AH70" s="60">
        <f t="shared" si="38"/>
        <v>37.5</v>
      </c>
    </row>
    <row r="71" spans="1:34" ht="30" customHeight="1" x14ac:dyDescent="0.2">
      <c r="A71" s="19" t="s">
        <v>44</v>
      </c>
      <c r="B71" s="20" t="s">
        <v>65</v>
      </c>
      <c r="C71" s="20" t="s">
        <v>72</v>
      </c>
      <c r="D71" s="36" t="s">
        <v>3</v>
      </c>
      <c r="E71" s="18" t="s">
        <v>2</v>
      </c>
      <c r="F71" s="18" t="s">
        <v>115</v>
      </c>
      <c r="G71" s="32">
        <v>1</v>
      </c>
      <c r="H71" s="81">
        <v>6</v>
      </c>
      <c r="I71" s="60">
        <f t="shared" si="58"/>
        <v>6</v>
      </c>
      <c r="J71" s="44"/>
      <c r="K71" s="38"/>
      <c r="L71" s="38"/>
      <c r="M71" s="38"/>
      <c r="N71" s="38"/>
      <c r="O71" s="38"/>
      <c r="P71" s="38"/>
      <c r="Q71" s="38"/>
      <c r="R71" s="38"/>
      <c r="S71" s="38"/>
      <c r="T71" s="38"/>
      <c r="U71" s="38"/>
      <c r="V71" s="64"/>
      <c r="W71" s="60">
        <f t="shared" si="59"/>
        <v>0</v>
      </c>
      <c r="X71" s="67"/>
      <c r="Y71" s="38"/>
      <c r="Z71" s="38"/>
      <c r="AA71" s="38"/>
      <c r="AB71" s="38">
        <f t="shared" si="61"/>
        <v>6</v>
      </c>
      <c r="AC71" s="38"/>
      <c r="AD71" s="38"/>
      <c r="AE71" s="64"/>
      <c r="AF71" s="60">
        <f t="shared" si="60"/>
        <v>6</v>
      </c>
      <c r="AG71" s="72"/>
      <c r="AH71" s="60">
        <f t="shared" si="38"/>
        <v>6</v>
      </c>
    </row>
    <row r="72" spans="1:34" ht="30" customHeight="1" x14ac:dyDescent="0.2">
      <c r="A72" s="19" t="s">
        <v>44</v>
      </c>
      <c r="B72" s="20" t="s">
        <v>63</v>
      </c>
      <c r="C72" s="20" t="s">
        <v>73</v>
      </c>
      <c r="D72" s="36" t="s">
        <v>3</v>
      </c>
      <c r="E72" s="18" t="s">
        <v>2</v>
      </c>
      <c r="F72" s="18" t="s">
        <v>115</v>
      </c>
      <c r="G72" s="32">
        <v>0</v>
      </c>
      <c r="H72" s="81">
        <v>18</v>
      </c>
      <c r="I72" s="60">
        <f t="shared" si="58"/>
        <v>0</v>
      </c>
      <c r="J72" s="44"/>
      <c r="K72" s="38"/>
      <c r="L72" s="38"/>
      <c r="M72" s="38"/>
      <c r="N72" s="38"/>
      <c r="O72" s="38"/>
      <c r="P72" s="38"/>
      <c r="Q72" s="38"/>
      <c r="R72" s="38"/>
      <c r="S72" s="38"/>
      <c r="T72" s="38"/>
      <c r="U72" s="38"/>
      <c r="V72" s="64"/>
      <c r="W72" s="60">
        <f t="shared" si="59"/>
        <v>0</v>
      </c>
      <c r="X72" s="67"/>
      <c r="Y72" s="38"/>
      <c r="Z72" s="38"/>
      <c r="AA72" s="38"/>
      <c r="AB72" s="38">
        <f t="shared" si="61"/>
        <v>0</v>
      </c>
      <c r="AC72" s="38"/>
      <c r="AD72" s="38"/>
      <c r="AE72" s="64"/>
      <c r="AF72" s="60">
        <f t="shared" si="60"/>
        <v>0</v>
      </c>
      <c r="AG72" s="72"/>
      <c r="AH72" s="60">
        <f t="shared" si="38"/>
        <v>0</v>
      </c>
    </row>
    <row r="73" spans="1:34" ht="30" customHeight="1" x14ac:dyDescent="0.2">
      <c r="A73" s="19" t="s">
        <v>44</v>
      </c>
      <c r="B73" s="20" t="s">
        <v>82</v>
      </c>
      <c r="C73" s="20" t="s">
        <v>200</v>
      </c>
      <c r="D73" s="36" t="s">
        <v>81</v>
      </c>
      <c r="E73" s="18" t="s">
        <v>2</v>
      </c>
      <c r="F73" s="18" t="s">
        <v>115</v>
      </c>
      <c r="G73" s="159">
        <v>0.02</v>
      </c>
      <c r="H73" s="74">
        <f ca="1">W84</f>
        <v>630.79336734693879</v>
      </c>
      <c r="I73" s="60">
        <f ca="1">G73*H73</f>
        <v>12.615867346938776</v>
      </c>
      <c r="J73" s="44"/>
      <c r="K73" s="38"/>
      <c r="L73" s="38"/>
      <c r="M73" s="38"/>
      <c r="N73" s="38"/>
      <c r="O73" s="38"/>
      <c r="P73" s="38"/>
      <c r="Q73" s="38"/>
      <c r="R73" s="38"/>
      <c r="S73" s="38"/>
      <c r="T73" s="38"/>
      <c r="U73" s="38"/>
      <c r="V73" s="64">
        <f ca="1">I73</f>
        <v>12.615867346938776</v>
      </c>
      <c r="W73" s="60">
        <f t="shared" ca="1" si="59"/>
        <v>12.615867346938776</v>
      </c>
      <c r="X73" s="67"/>
      <c r="Y73" s="38"/>
      <c r="Z73" s="38"/>
      <c r="AA73" s="38"/>
      <c r="AB73" s="38"/>
      <c r="AC73" s="38"/>
      <c r="AD73" s="38"/>
      <c r="AE73" s="64"/>
      <c r="AF73" s="60">
        <f>SUM(Y73:AE73)</f>
        <v>0</v>
      </c>
      <c r="AG73" s="72"/>
      <c r="AH73" s="60">
        <f t="shared" ref="AH73:AH84" ca="1" si="62">AF73+W73</f>
        <v>12.615867346938776</v>
      </c>
    </row>
    <row r="74" spans="1:34" ht="30" customHeight="1" x14ac:dyDescent="0.2">
      <c r="A74" s="19" t="s">
        <v>44</v>
      </c>
      <c r="B74" s="20" t="s">
        <v>93</v>
      </c>
      <c r="C74" s="20" t="s">
        <v>204</v>
      </c>
      <c r="D74" s="36" t="s">
        <v>93</v>
      </c>
      <c r="E74" s="18" t="s">
        <v>2</v>
      </c>
      <c r="F74" s="18" t="s">
        <v>115</v>
      </c>
      <c r="G74" s="32">
        <v>1</v>
      </c>
      <c r="H74" s="81">
        <v>6</v>
      </c>
      <c r="I74" s="60">
        <f t="shared" ref="I74:I75" si="63">G74*H74</f>
        <v>6</v>
      </c>
      <c r="J74" s="44"/>
      <c r="K74" s="38"/>
      <c r="L74" s="38"/>
      <c r="M74" s="38"/>
      <c r="N74" s="38">
        <f>I74</f>
        <v>6</v>
      </c>
      <c r="O74" s="38"/>
      <c r="P74" s="38"/>
      <c r="Q74" s="38"/>
      <c r="R74" s="38"/>
      <c r="S74" s="38"/>
      <c r="T74" s="38"/>
      <c r="U74" s="38"/>
      <c r="V74" s="64"/>
      <c r="W74" s="60">
        <f t="shared" si="59"/>
        <v>6</v>
      </c>
      <c r="X74" s="67"/>
      <c r="Y74" s="38"/>
      <c r="Z74" s="38"/>
      <c r="AA74" s="38"/>
      <c r="AB74" s="38"/>
      <c r="AC74" s="38"/>
      <c r="AD74" s="38"/>
      <c r="AE74" s="64"/>
      <c r="AF74" s="60">
        <f t="shared" ref="AF74:AF75" si="64">SUM(Y74:AE74)</f>
        <v>0</v>
      </c>
      <c r="AG74" s="72"/>
      <c r="AH74" s="60">
        <f t="shared" si="62"/>
        <v>6</v>
      </c>
    </row>
    <row r="75" spans="1:34" ht="30" customHeight="1" x14ac:dyDescent="0.2">
      <c r="A75" s="19" t="s">
        <v>44</v>
      </c>
      <c r="B75" s="20" t="s">
        <v>219</v>
      </c>
      <c r="C75" s="20" t="s">
        <v>204</v>
      </c>
      <c r="D75" s="36" t="s">
        <v>92</v>
      </c>
      <c r="E75" s="18" t="s">
        <v>2</v>
      </c>
      <c r="F75" s="18" t="s">
        <v>115</v>
      </c>
      <c r="G75" s="32">
        <v>1</v>
      </c>
      <c r="H75" s="81">
        <v>6</v>
      </c>
      <c r="I75" s="60">
        <f t="shared" si="63"/>
        <v>6</v>
      </c>
      <c r="J75" s="44"/>
      <c r="K75" s="38"/>
      <c r="L75" s="38"/>
      <c r="M75" s="38"/>
      <c r="N75" s="38"/>
      <c r="O75" s="38">
        <f>I75</f>
        <v>6</v>
      </c>
      <c r="P75" s="38"/>
      <c r="Q75" s="38"/>
      <c r="R75" s="38"/>
      <c r="S75" s="38"/>
      <c r="T75" s="38"/>
      <c r="U75" s="38"/>
      <c r="V75" s="64"/>
      <c r="W75" s="60">
        <f t="shared" si="59"/>
        <v>6</v>
      </c>
      <c r="X75" s="67"/>
      <c r="Y75" s="38"/>
      <c r="Z75" s="38"/>
      <c r="AA75" s="38"/>
      <c r="AB75" s="38"/>
      <c r="AC75" s="38"/>
      <c r="AD75" s="38"/>
      <c r="AE75" s="64"/>
      <c r="AF75" s="60">
        <f t="shared" si="64"/>
        <v>0</v>
      </c>
      <c r="AG75" s="72"/>
      <c r="AH75" s="60">
        <f t="shared" si="62"/>
        <v>6</v>
      </c>
    </row>
    <row r="76" spans="1:34" ht="30" customHeight="1" x14ac:dyDescent="0.2">
      <c r="A76" s="19" t="s">
        <v>44</v>
      </c>
      <c r="B76" s="20" t="s">
        <v>80</v>
      </c>
      <c r="C76" s="20" t="s">
        <v>38</v>
      </c>
      <c r="D76" s="31" t="s">
        <v>45</v>
      </c>
      <c r="E76" s="18" t="s">
        <v>2</v>
      </c>
      <c r="F76" s="18" t="s">
        <v>115</v>
      </c>
      <c r="G76" s="32">
        <v>1</v>
      </c>
      <c r="H76" s="81">
        <v>225</v>
      </c>
      <c r="I76" s="60">
        <f t="shared" ref="I76:I83" si="65">G76*H76</f>
        <v>225</v>
      </c>
      <c r="J76" s="44"/>
      <c r="K76" s="38"/>
      <c r="L76" s="38"/>
      <c r="M76" s="38"/>
      <c r="N76" s="38"/>
      <c r="O76" s="38"/>
      <c r="P76" s="38"/>
      <c r="Q76" s="38"/>
      <c r="R76" s="38"/>
      <c r="S76" s="38"/>
      <c r="T76" s="38"/>
      <c r="U76" s="38"/>
      <c r="V76" s="64"/>
      <c r="W76" s="60">
        <f t="shared" ref="W76:W83" si="66">SUM(J76:V76)</f>
        <v>0</v>
      </c>
      <c r="X76" s="67"/>
      <c r="Y76" s="38">
        <f>I76</f>
        <v>225</v>
      </c>
      <c r="Z76" s="38"/>
      <c r="AA76" s="38"/>
      <c r="AB76" s="38"/>
      <c r="AC76" s="38"/>
      <c r="AD76" s="38"/>
      <c r="AE76" s="64"/>
      <c r="AF76" s="60">
        <f t="shared" ref="AF76:AF83" si="67">SUM(Y76:AE76)</f>
        <v>225</v>
      </c>
      <c r="AG76" s="72"/>
      <c r="AH76" s="60">
        <f t="shared" si="62"/>
        <v>225</v>
      </c>
    </row>
    <row r="77" spans="1:34" ht="30" customHeight="1" x14ac:dyDescent="0.2">
      <c r="A77" s="19" t="s">
        <v>44</v>
      </c>
      <c r="B77" s="20" t="s">
        <v>164</v>
      </c>
      <c r="C77" s="20" t="s">
        <v>109</v>
      </c>
      <c r="D77" s="20" t="s">
        <v>77</v>
      </c>
      <c r="E77" s="18" t="s">
        <v>2</v>
      </c>
      <c r="F77" s="18" t="s">
        <v>115</v>
      </c>
      <c r="G77" s="32">
        <v>1</v>
      </c>
      <c r="H77" s="81">
        <v>15</v>
      </c>
      <c r="I77" s="60">
        <f t="shared" si="65"/>
        <v>15</v>
      </c>
      <c r="J77" s="44"/>
      <c r="K77" s="38"/>
      <c r="L77" s="38"/>
      <c r="M77" s="38"/>
      <c r="N77" s="38"/>
      <c r="O77" s="38"/>
      <c r="P77" s="38"/>
      <c r="Q77" s="38"/>
      <c r="R77" s="38"/>
      <c r="S77" s="38"/>
      <c r="T77" s="38"/>
      <c r="U77" s="38"/>
      <c r="V77" s="64"/>
      <c r="W77" s="60">
        <f t="shared" si="66"/>
        <v>0</v>
      </c>
      <c r="X77" s="67"/>
      <c r="Y77" s="38"/>
      <c r="Z77" s="38">
        <f>I77</f>
        <v>15</v>
      </c>
      <c r="AA77" s="38"/>
      <c r="AB77" s="38"/>
      <c r="AC77" s="38"/>
      <c r="AD77" s="38"/>
      <c r="AE77" s="64"/>
      <c r="AF77" s="60">
        <f t="shared" si="67"/>
        <v>15</v>
      </c>
      <c r="AG77" s="72"/>
      <c r="AH77" s="60">
        <f t="shared" si="62"/>
        <v>15</v>
      </c>
    </row>
    <row r="78" spans="1:34" ht="30" customHeight="1" x14ac:dyDescent="0.2">
      <c r="A78" s="19" t="s">
        <v>44</v>
      </c>
      <c r="B78" s="20" t="s">
        <v>165</v>
      </c>
      <c r="C78" s="20" t="s">
        <v>110</v>
      </c>
      <c r="D78" s="20" t="s">
        <v>78</v>
      </c>
      <c r="E78" s="18" t="s">
        <v>2</v>
      </c>
      <c r="F78" s="18" t="s">
        <v>115</v>
      </c>
      <c r="G78" s="32">
        <v>1</v>
      </c>
      <c r="H78" s="81">
        <v>6</v>
      </c>
      <c r="I78" s="60">
        <f t="shared" si="65"/>
        <v>6</v>
      </c>
      <c r="J78" s="44"/>
      <c r="K78" s="38"/>
      <c r="L78" s="38"/>
      <c r="M78" s="38"/>
      <c r="N78" s="38"/>
      <c r="O78" s="38"/>
      <c r="P78" s="38"/>
      <c r="Q78" s="38"/>
      <c r="R78" s="38"/>
      <c r="S78" s="38"/>
      <c r="T78" s="38"/>
      <c r="U78" s="38"/>
      <c r="V78" s="64"/>
      <c r="W78" s="60">
        <f t="shared" si="66"/>
        <v>0</v>
      </c>
      <c r="X78" s="67"/>
      <c r="Y78" s="38"/>
      <c r="Z78" s="38"/>
      <c r="AA78" s="38">
        <f>I78</f>
        <v>6</v>
      </c>
      <c r="AB78" s="38"/>
      <c r="AC78" s="38"/>
      <c r="AD78" s="38"/>
      <c r="AE78" s="64"/>
      <c r="AF78" s="60">
        <f t="shared" si="67"/>
        <v>6</v>
      </c>
      <c r="AG78" s="72"/>
      <c r="AH78" s="60">
        <f t="shared" si="62"/>
        <v>6</v>
      </c>
    </row>
    <row r="79" spans="1:34" ht="30" customHeight="1" x14ac:dyDescent="0.2">
      <c r="A79" s="19" t="s">
        <v>44</v>
      </c>
      <c r="B79" s="20" t="s">
        <v>91</v>
      </c>
      <c r="C79" s="20" t="s">
        <v>111</v>
      </c>
      <c r="D79" s="20" t="s">
        <v>3</v>
      </c>
      <c r="E79" s="18" t="s">
        <v>2</v>
      </c>
      <c r="F79" s="18" t="s">
        <v>115</v>
      </c>
      <c r="G79" s="32">
        <v>1</v>
      </c>
      <c r="H79" s="81">
        <v>6</v>
      </c>
      <c r="I79" s="60">
        <f t="shared" si="65"/>
        <v>6</v>
      </c>
      <c r="J79" s="44"/>
      <c r="K79" s="38"/>
      <c r="L79" s="38"/>
      <c r="M79" s="38"/>
      <c r="N79" s="38"/>
      <c r="O79" s="38"/>
      <c r="P79" s="38"/>
      <c r="Q79" s="38"/>
      <c r="R79" s="38"/>
      <c r="S79" s="38"/>
      <c r="T79" s="38"/>
      <c r="U79" s="38"/>
      <c r="V79" s="64"/>
      <c r="W79" s="60">
        <f t="shared" si="66"/>
        <v>0</v>
      </c>
      <c r="X79" s="67"/>
      <c r="Y79" s="38"/>
      <c r="Z79" s="38"/>
      <c r="AA79" s="38"/>
      <c r="AB79" s="38">
        <f>I79</f>
        <v>6</v>
      </c>
      <c r="AC79" s="38"/>
      <c r="AD79" s="38"/>
      <c r="AE79" s="64"/>
      <c r="AF79" s="60">
        <f t="shared" si="67"/>
        <v>6</v>
      </c>
      <c r="AG79" s="72"/>
      <c r="AH79" s="60">
        <f t="shared" si="62"/>
        <v>6</v>
      </c>
    </row>
    <row r="80" spans="1:34" ht="30" customHeight="1" x14ac:dyDescent="0.2">
      <c r="A80" s="19" t="s">
        <v>44</v>
      </c>
      <c r="B80" s="20" t="s">
        <v>79</v>
      </c>
      <c r="C80" s="20" t="s">
        <v>112</v>
      </c>
      <c r="D80" s="20" t="s">
        <v>79</v>
      </c>
      <c r="E80" s="18" t="s">
        <v>2</v>
      </c>
      <c r="F80" s="18" t="s">
        <v>115</v>
      </c>
      <c r="G80" s="38">
        <f>1/1</f>
        <v>1</v>
      </c>
      <c r="H80" s="74">
        <f ca="1">I37</f>
        <v>684.2703316326531</v>
      </c>
      <c r="I80" s="60">
        <f t="shared" ca="1" si="65"/>
        <v>684.2703316326531</v>
      </c>
      <c r="J80" s="44"/>
      <c r="K80" s="38"/>
      <c r="L80" s="38"/>
      <c r="M80" s="38"/>
      <c r="N80" s="38"/>
      <c r="O80" s="38"/>
      <c r="P80" s="38"/>
      <c r="Q80" s="38"/>
      <c r="R80" s="38"/>
      <c r="S80" s="38"/>
      <c r="T80" s="38"/>
      <c r="U80" s="38"/>
      <c r="V80" s="64"/>
      <c r="W80" s="60">
        <f t="shared" si="66"/>
        <v>0</v>
      </c>
      <c r="X80" s="67"/>
      <c r="Y80" s="38"/>
      <c r="Z80" s="38"/>
      <c r="AA80" s="38"/>
      <c r="AB80" s="38"/>
      <c r="AC80" s="38">
        <f ca="1">I80</f>
        <v>684.2703316326531</v>
      </c>
      <c r="AD80" s="38"/>
      <c r="AE80" s="64"/>
      <c r="AF80" s="60">
        <f t="shared" ca="1" si="67"/>
        <v>684.2703316326531</v>
      </c>
      <c r="AG80" s="72"/>
      <c r="AH80" s="60">
        <f t="shared" ca="1" si="62"/>
        <v>684.2703316326531</v>
      </c>
    </row>
    <row r="81" spans="1:34" ht="30" customHeight="1" x14ac:dyDescent="0.2">
      <c r="A81" s="19" t="s">
        <v>44</v>
      </c>
      <c r="B81" s="20" t="s">
        <v>84</v>
      </c>
      <c r="C81" s="20" t="s">
        <v>113</v>
      </c>
      <c r="D81" s="20" t="s">
        <v>84</v>
      </c>
      <c r="E81" s="18" t="s">
        <v>2</v>
      </c>
      <c r="F81" s="18" t="s">
        <v>115</v>
      </c>
      <c r="G81" s="32">
        <v>1</v>
      </c>
      <c r="H81" s="81">
        <v>6</v>
      </c>
      <c r="I81" s="60">
        <f t="shared" si="65"/>
        <v>6</v>
      </c>
      <c r="J81" s="44"/>
      <c r="K81" s="38"/>
      <c r="L81" s="38"/>
      <c r="M81" s="38"/>
      <c r="N81" s="38"/>
      <c r="O81" s="38"/>
      <c r="P81" s="38"/>
      <c r="Q81" s="38"/>
      <c r="R81" s="38"/>
      <c r="S81" s="38"/>
      <c r="T81" s="38"/>
      <c r="U81" s="38"/>
      <c r="V81" s="64"/>
      <c r="W81" s="60">
        <f t="shared" si="66"/>
        <v>0</v>
      </c>
      <c r="X81" s="67"/>
      <c r="Y81" s="38"/>
      <c r="Z81" s="38"/>
      <c r="AA81" s="38"/>
      <c r="AB81" s="38"/>
      <c r="AC81" s="38"/>
      <c r="AD81" s="38">
        <f>I81</f>
        <v>6</v>
      </c>
      <c r="AE81" s="64"/>
      <c r="AF81" s="60">
        <f t="shared" si="67"/>
        <v>6</v>
      </c>
      <c r="AG81" s="72"/>
      <c r="AH81" s="60">
        <f t="shared" si="62"/>
        <v>6</v>
      </c>
    </row>
    <row r="82" spans="1:34" ht="30" customHeight="1" x14ac:dyDescent="0.2">
      <c r="A82" s="19" t="s">
        <v>44</v>
      </c>
      <c r="B82" s="20" t="s">
        <v>187</v>
      </c>
      <c r="C82" s="36" t="s">
        <v>195</v>
      </c>
      <c r="D82" s="31" t="s">
        <v>3</v>
      </c>
      <c r="E82" s="18" t="s">
        <v>2</v>
      </c>
      <c r="F82" s="18" t="s">
        <v>115</v>
      </c>
      <c r="G82" s="32">
        <v>1</v>
      </c>
      <c r="H82" s="81">
        <v>2.67</v>
      </c>
      <c r="I82" s="59">
        <f t="shared" si="65"/>
        <v>2.67</v>
      </c>
      <c r="J82" s="46"/>
      <c r="K82" s="47"/>
      <c r="L82" s="47"/>
      <c r="M82" s="47"/>
      <c r="N82" s="47"/>
      <c r="O82" s="47"/>
      <c r="P82" s="47"/>
      <c r="Q82" s="47"/>
      <c r="R82" s="47"/>
      <c r="S82" s="47"/>
      <c r="T82" s="47"/>
      <c r="U82" s="47"/>
      <c r="V82" s="63"/>
      <c r="W82" s="59">
        <f t="shared" si="66"/>
        <v>0</v>
      </c>
      <c r="X82" s="67"/>
      <c r="Y82" s="43"/>
      <c r="Z82" s="43"/>
      <c r="AA82" s="43"/>
      <c r="AB82" s="43"/>
      <c r="AC82" s="43"/>
      <c r="AD82" s="43">
        <f>I82</f>
        <v>2.67</v>
      </c>
      <c r="AE82" s="69"/>
      <c r="AF82" s="78">
        <f t="shared" si="67"/>
        <v>2.67</v>
      </c>
      <c r="AG82" s="9"/>
      <c r="AH82" s="59">
        <f t="shared" si="62"/>
        <v>2.67</v>
      </c>
    </row>
    <row r="83" spans="1:34" ht="30" customHeight="1" thickBot="1" x14ac:dyDescent="0.25">
      <c r="A83" s="188" t="s">
        <v>44</v>
      </c>
      <c r="B83" s="207" t="s">
        <v>57</v>
      </c>
      <c r="C83" s="207" t="s">
        <v>99</v>
      </c>
      <c r="D83" s="208" t="s">
        <v>57</v>
      </c>
      <c r="E83" s="209" t="s">
        <v>2</v>
      </c>
      <c r="F83" s="209" t="s">
        <v>115</v>
      </c>
      <c r="G83" s="210">
        <v>7.0000000000000007E-2</v>
      </c>
      <c r="H83" s="189">
        <f>'Page 1 Budget Summary CC'!D10</f>
        <v>1560</v>
      </c>
      <c r="I83" s="194">
        <f t="shared" si="65"/>
        <v>109.20000000000002</v>
      </c>
      <c r="J83" s="191"/>
      <c r="K83" s="192"/>
      <c r="L83" s="192"/>
      <c r="M83" s="192"/>
      <c r="N83" s="192"/>
      <c r="O83" s="192"/>
      <c r="P83" s="192"/>
      <c r="Q83" s="192"/>
      <c r="R83" s="192"/>
      <c r="S83" s="192"/>
      <c r="T83" s="192"/>
      <c r="U83" s="192"/>
      <c r="V83" s="193"/>
      <c r="W83" s="194">
        <f t="shared" si="66"/>
        <v>0</v>
      </c>
      <c r="X83" s="195"/>
      <c r="Y83" s="192"/>
      <c r="Z83" s="192"/>
      <c r="AA83" s="192"/>
      <c r="AB83" s="192"/>
      <c r="AC83" s="192"/>
      <c r="AD83" s="192"/>
      <c r="AE83" s="193">
        <f>I83</f>
        <v>109.20000000000002</v>
      </c>
      <c r="AF83" s="194">
        <f t="shared" si="67"/>
        <v>109.20000000000002</v>
      </c>
      <c r="AG83" s="196"/>
      <c r="AH83" s="194">
        <f t="shared" si="62"/>
        <v>109.20000000000002</v>
      </c>
    </row>
    <row r="84" spans="1:34" ht="35" customHeight="1" thickBot="1" x14ac:dyDescent="0.25">
      <c r="A84" s="197" t="s">
        <v>66</v>
      </c>
      <c r="B84" s="198"/>
      <c r="C84" s="198"/>
      <c r="D84" s="198"/>
      <c r="E84" s="198"/>
      <c r="F84" s="198"/>
      <c r="G84" s="198"/>
      <c r="H84" s="199"/>
      <c r="I84" s="200">
        <f ca="1">SUM(I42:I83)</f>
        <v>1756.683698979592</v>
      </c>
      <c r="J84" s="201">
        <f t="shared" ref="J84:W84" si="68">SUM(J42:J83)</f>
        <v>0</v>
      </c>
      <c r="K84" s="202">
        <f t="shared" si="68"/>
        <v>83.86</v>
      </c>
      <c r="L84" s="202">
        <f t="shared" si="68"/>
        <v>141.005</v>
      </c>
      <c r="M84" s="202">
        <f t="shared" si="68"/>
        <v>80.162499999999994</v>
      </c>
      <c r="N84" s="202">
        <f t="shared" si="68"/>
        <v>6</v>
      </c>
      <c r="O84" s="202">
        <f t="shared" si="68"/>
        <v>6</v>
      </c>
      <c r="P84" s="202">
        <f t="shared" si="68"/>
        <v>0</v>
      </c>
      <c r="Q84" s="202">
        <f t="shared" si="68"/>
        <v>0</v>
      </c>
      <c r="R84" s="202">
        <f t="shared" si="68"/>
        <v>0</v>
      </c>
      <c r="S84" s="202">
        <f t="shared" si="68"/>
        <v>147.15</v>
      </c>
      <c r="T84" s="202">
        <f t="shared" si="68"/>
        <v>96</v>
      </c>
      <c r="U84" s="202">
        <f t="shared" si="68"/>
        <v>58</v>
      </c>
      <c r="V84" s="203">
        <f t="shared" ca="1" si="68"/>
        <v>12.615867346938776</v>
      </c>
      <c r="W84" s="200">
        <f t="shared" ca="1" si="68"/>
        <v>630.79336734693879</v>
      </c>
      <c r="X84" s="211"/>
      <c r="Y84" s="202">
        <f t="shared" ref="Y84" si="69">SUM(Y42:Y83)</f>
        <v>225</v>
      </c>
      <c r="Z84" s="202">
        <f t="shared" ref="Z84" si="70">SUM(Z42:Z83)</f>
        <v>15</v>
      </c>
      <c r="AA84" s="202">
        <f t="shared" ref="AA84" si="71">SUM(AA42:AA83)</f>
        <v>6</v>
      </c>
      <c r="AB84" s="202">
        <f t="shared" ref="AB84" si="72">SUM(AB42:AB83)</f>
        <v>77.75</v>
      </c>
      <c r="AC84" s="202">
        <f t="shared" ref="AC84" ca="1" si="73">SUM(AC42:AC83)</f>
        <v>684.2703316326531</v>
      </c>
      <c r="AD84" s="202">
        <f t="shared" ref="AD84" si="74">SUM(AD42:AD83)</f>
        <v>8.67</v>
      </c>
      <c r="AE84" s="203">
        <f t="shared" ref="AE84:AF84" si="75">SUM(AE42:AE83)</f>
        <v>109.20000000000002</v>
      </c>
      <c r="AF84" s="200">
        <f t="shared" ca="1" si="75"/>
        <v>1125.890331632653</v>
      </c>
      <c r="AG84" s="212"/>
      <c r="AH84" s="206">
        <f t="shared" ca="1" si="62"/>
        <v>1756.6836989795918</v>
      </c>
    </row>
  </sheetData>
  <mergeCells count="6">
    <mergeCell ref="A84:H84"/>
    <mergeCell ref="A37:H37"/>
    <mergeCell ref="J3:W3"/>
    <mergeCell ref="Y3:AF3"/>
    <mergeCell ref="J40:W40"/>
    <mergeCell ref="Y40:AF40"/>
  </mergeCells>
  <phoneticPr fontId="16" type="noConversion"/>
  <pageMargins left="0.5" right="0.5" top="0.5" bottom="0.5" header="0.3" footer="0.3"/>
  <pageSetup scale="19" fitToHeight="3"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Page 1 Budget Summary CC</vt:lpstr>
      <vt:lpstr>Page 2 Buget Standards CC</vt:lpstr>
      <vt:lpstr>'Page 1 Budget Summary CC'!Print_Titles</vt:lpstr>
      <vt:lpstr>'Page 2 Buget Standards CC'!Print_Titles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davidsunderland</dc:creator>
  <cp:lastModifiedBy>David Sunderland</cp:lastModifiedBy>
  <cp:lastPrinted>2022-04-06T04:59:28Z</cp:lastPrinted>
  <dcterms:created xsi:type="dcterms:W3CDTF">2020-03-27T13:37:51Z</dcterms:created>
  <dcterms:modified xsi:type="dcterms:W3CDTF">2024-05-29T01:25:09Z</dcterms:modified>
</cp:coreProperties>
</file>